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C:\Users\vbenson\Documents\GHEITI\"/>
    </mc:Choice>
  </mc:AlternateContent>
  <bookViews>
    <workbookView xWindow="0" yWindow="0" windowWidth="20496" windowHeight="7152" tabRatio="500" firstSheet="1" activeTab="1"/>
  </bookViews>
  <sheets>
    <sheet name="Introduction" sheetId="6" r:id="rId1"/>
    <sheet name="1. About" sheetId="2" r:id="rId2"/>
    <sheet name="2. Contextual" sheetId="3" r:id="rId3"/>
    <sheet name="3. Revenues" sheetId="10" r:id="rId4"/>
    <sheet name="Changelog" sheetId="11" state="hidden" r:id="rId5"/>
  </sheets>
  <calcPr calcId="162913" calcMode="manual"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4" i="10" l="1"/>
  <c r="G17" i="10"/>
  <c r="G27" i="10"/>
  <c r="G29" i="10"/>
  <c r="G30" i="10"/>
  <c r="G31" i="10"/>
  <c r="G32" i="10"/>
  <c r="G33" i="10"/>
  <c r="G34" i="10"/>
  <c r="G42" i="10"/>
  <c r="G52" i="10"/>
  <c r="G57" i="10"/>
  <c r="G58" i="10"/>
  <c r="G73" i="10"/>
  <c r="C83" i="10"/>
  <c r="H23" i="10"/>
  <c r="H13" i="10"/>
  <c r="X14" i="10"/>
  <c r="H14" i="10"/>
  <c r="H16" i="10"/>
  <c r="Y17" i="10"/>
  <c r="H17" i="10"/>
  <c r="H21" i="10"/>
  <c r="H22" i="10"/>
  <c r="H25" i="10"/>
  <c r="H26" i="10"/>
  <c r="X27" i="10"/>
  <c r="AA27" i="10"/>
  <c r="AE27" i="10"/>
  <c r="H27" i="10"/>
  <c r="H28" i="10"/>
  <c r="Y29" i="10"/>
  <c r="Z29" i="10"/>
  <c r="H29" i="10"/>
  <c r="X42" i="10"/>
  <c r="Z42" i="10"/>
  <c r="AA42" i="10"/>
  <c r="AE42" i="10"/>
  <c r="H42" i="10"/>
  <c r="H50" i="10"/>
  <c r="Y52" i="10"/>
  <c r="H52" i="10"/>
  <c r="H56" i="10"/>
  <c r="Y57" i="10"/>
  <c r="H57" i="10"/>
  <c r="Y58" i="10"/>
  <c r="H58" i="10"/>
  <c r="H18" i="10"/>
  <c r="H19" i="10"/>
  <c r="H20" i="10"/>
  <c r="H24" i="10"/>
  <c r="H30" i="10"/>
  <c r="H31" i="10"/>
  <c r="H32" i="10"/>
  <c r="H33" i="10"/>
  <c r="H34" i="10"/>
  <c r="H35" i="10"/>
  <c r="H36" i="10"/>
  <c r="H37" i="10"/>
  <c r="H38" i="10"/>
  <c r="H39" i="10"/>
  <c r="H40" i="10"/>
  <c r="H41" i="10"/>
  <c r="H59" i="10"/>
  <c r="H60" i="10"/>
  <c r="H61" i="10"/>
  <c r="H66" i="10"/>
  <c r="H73" i="10"/>
  <c r="AE73" i="10"/>
  <c r="AD73" i="10"/>
  <c r="AC73" i="10"/>
  <c r="AB73" i="10"/>
  <c r="AA73" i="10"/>
  <c r="Z73" i="10"/>
  <c r="Y73" i="10"/>
  <c r="X73" i="10"/>
  <c r="W73" i="10"/>
  <c r="V73" i="10"/>
  <c r="U73" i="10"/>
  <c r="T73" i="10"/>
  <c r="S73" i="10"/>
  <c r="R73" i="10"/>
  <c r="Q73" i="10"/>
  <c r="P73" i="10"/>
  <c r="O73" i="10"/>
  <c r="N73" i="10"/>
  <c r="M73" i="10"/>
  <c r="L73" i="10"/>
  <c r="K73" i="10"/>
  <c r="J73" i="10"/>
  <c r="I73" i="10"/>
  <c r="C120" i="10"/>
  <c r="C119" i="10"/>
</calcChain>
</file>

<file path=xl/sharedStrings.xml><?xml version="1.0" encoding="utf-8"?>
<sst xmlns="http://schemas.openxmlformats.org/spreadsheetml/2006/main" count="637" uniqueCount="380">
  <si>
    <t>Other revenue</t>
  </si>
  <si>
    <t>Commodities</t>
  </si>
  <si>
    <t>Name of revenue stream in country</t>
  </si>
  <si>
    <t>Subtotals</t>
  </si>
  <si>
    <t>Legal name</t>
  </si>
  <si>
    <t>Identification #</t>
  </si>
  <si>
    <t>Start Date</t>
  </si>
  <si>
    <t>End Date</t>
  </si>
  <si>
    <t>Oil</t>
  </si>
  <si>
    <t>Gas</t>
  </si>
  <si>
    <t>Mining</t>
  </si>
  <si>
    <t>Other</t>
  </si>
  <si>
    <t>&lt;text&gt;</t>
  </si>
  <si>
    <t>&lt;URL&gt;</t>
  </si>
  <si>
    <t>Other file, link</t>
  </si>
  <si>
    <t>&lt;number&gt;</t>
  </si>
  <si>
    <t>By Revenue Stream</t>
  </si>
  <si>
    <t>By Company</t>
  </si>
  <si>
    <t>Entry</t>
  </si>
  <si>
    <t>Contextual information</t>
  </si>
  <si>
    <t>Information about awarding and transfer of licences</t>
  </si>
  <si>
    <t>Add rows as necessary to add other sectors</t>
  </si>
  <si>
    <t>PDF</t>
  </si>
  <si>
    <t>If multiple files, add rows as necessary.</t>
  </si>
  <si>
    <t xml:space="preserve">   Part 2 addresses availability of contextual data, in line with requirements 3 and 4</t>
  </si>
  <si>
    <t>Fields marked in orange are required.</t>
  </si>
  <si>
    <t>Fields marked in yellow are optional.</t>
  </si>
  <si>
    <t>By Project</t>
  </si>
  <si>
    <t>Country</t>
  </si>
  <si>
    <t>Fiscal Year Covered in the Report</t>
  </si>
  <si>
    <t>Independent Administrator</t>
  </si>
  <si>
    <t>Date that the EITI Report was published (i.e., made publically available)</t>
  </si>
  <si>
    <t xml:space="preserve">Sectors Covered </t>
  </si>
  <si>
    <t>Web links to EITI Report, on the national EITI website</t>
  </si>
  <si>
    <t>The data will be used to populate the global EITI data repository, available on the international EITI website.</t>
  </si>
  <si>
    <t>The form has 3 parts (worksheets):</t>
  </si>
  <si>
    <t xml:space="preserve"> </t>
  </si>
  <si>
    <t>Entry. If yes, provide a reference to the relevant section in the EITI Report.</t>
  </si>
  <si>
    <t>Included in EITI Report</t>
  </si>
  <si>
    <t>Number of reporting government entities</t>
  </si>
  <si>
    <t>Number of reporting companies</t>
  </si>
  <si>
    <t>If no, provide a brief explanation.</t>
  </si>
  <si>
    <t>Publicly available registry of beneficial ownership</t>
  </si>
  <si>
    <t>Reporting currency</t>
  </si>
  <si>
    <t>11E</t>
  </si>
  <si>
    <t>Taxes</t>
  </si>
  <si>
    <t>111E</t>
  </si>
  <si>
    <t>Taxes on income, profits and capital gains</t>
  </si>
  <si>
    <t>1112E1</t>
  </si>
  <si>
    <t xml:space="preserve">   Ordinary taxes on income, profits and capital gains</t>
  </si>
  <si>
    <t>1112E2</t>
  </si>
  <si>
    <t xml:space="preserve">   Extraordinary taxes on income, profits and capital gains</t>
  </si>
  <si>
    <t>112E</t>
  </si>
  <si>
    <t>Taxes on payroll and workforce</t>
  </si>
  <si>
    <t>113E</t>
  </si>
  <si>
    <t>Taxes on property</t>
  </si>
  <si>
    <t>114E</t>
  </si>
  <si>
    <t>1141E</t>
  </si>
  <si>
    <t xml:space="preserve">   General taxes on goods and services (VAT, sales tax, turnover tax)</t>
  </si>
  <si>
    <t>1142E</t>
  </si>
  <si>
    <t xml:space="preserve">   Excise taxes</t>
  </si>
  <si>
    <t>114521E</t>
  </si>
  <si>
    <t xml:space="preserve">      Licence fees</t>
  </si>
  <si>
    <t>114522E</t>
  </si>
  <si>
    <t xml:space="preserve">      Emission and pollution taxes</t>
  </si>
  <si>
    <t>11451E</t>
  </si>
  <si>
    <t xml:space="preserve">      Motor vehicle taxes</t>
  </si>
  <si>
    <t>115E</t>
  </si>
  <si>
    <t>Taxes on international trade and transactions</t>
  </si>
  <si>
    <t>1151E</t>
  </si>
  <si>
    <t xml:space="preserve">   Customs and other import duties</t>
  </si>
  <si>
    <t>1152E</t>
  </si>
  <si>
    <t xml:space="preserve">   Taxes on exports</t>
  </si>
  <si>
    <t>1153E1</t>
  </si>
  <si>
    <t xml:space="preserve">   Profits of natural resource export monopolies</t>
  </si>
  <si>
    <t>116E</t>
  </si>
  <si>
    <t>Other taxes payable by natural resource companies</t>
  </si>
  <si>
    <t>12E</t>
  </si>
  <si>
    <t>Social contributions</t>
  </si>
  <si>
    <t>1212E</t>
  </si>
  <si>
    <t>Social security employer contributions</t>
  </si>
  <si>
    <t>14E</t>
  </si>
  <si>
    <t>141E</t>
  </si>
  <si>
    <t>Property income</t>
  </si>
  <si>
    <t>1412E</t>
  </si>
  <si>
    <t xml:space="preserve">   Dividends</t>
  </si>
  <si>
    <t>1412E1</t>
  </si>
  <si>
    <t xml:space="preserve">      From state-owned enterprises</t>
  </si>
  <si>
    <t>1412E2</t>
  </si>
  <si>
    <t xml:space="preserve">      From government participation (equity)</t>
  </si>
  <si>
    <t>1413E</t>
  </si>
  <si>
    <t xml:space="preserve">   Withdrawals from income of quasi-corporations</t>
  </si>
  <si>
    <t>1415E</t>
  </si>
  <si>
    <t xml:space="preserve">   Rent</t>
  </si>
  <si>
    <t>1415E1</t>
  </si>
  <si>
    <t xml:space="preserve">      Royalties</t>
  </si>
  <si>
    <t>1415E2</t>
  </si>
  <si>
    <t xml:space="preserve">      Production entitlements (in-kind or cash)</t>
  </si>
  <si>
    <t>1415E31</t>
  </si>
  <si>
    <t xml:space="preserve">         Delivered/paid directly to government</t>
  </si>
  <si>
    <t>1415E32</t>
  </si>
  <si>
    <t xml:space="preserve">         Delivered/paid to state-owned enterprise(s)</t>
  </si>
  <si>
    <t>1415E4</t>
  </si>
  <si>
    <t>1415E5</t>
  </si>
  <si>
    <t>142E</t>
  </si>
  <si>
    <t>Sales of goods and services</t>
  </si>
  <si>
    <t>1421E</t>
  </si>
  <si>
    <t xml:space="preserve">   Sales of goods and services by government units</t>
  </si>
  <si>
    <t>1422E</t>
  </si>
  <si>
    <t xml:space="preserve">   Administrative fees for government services</t>
  </si>
  <si>
    <t>143E</t>
  </si>
  <si>
    <t>Fines, penalties, and forfeits</t>
  </si>
  <si>
    <t>144E1</t>
  </si>
  <si>
    <t>Voluntary transfers to government (donations)</t>
  </si>
  <si>
    <t>Government revenues from extractive companies, per revenue stream</t>
  </si>
  <si>
    <t>This worksheet covers (A) identification of whether a revenue stream is included in the EITI Report, (B) listing the revenue streams according to their corresponding classification,</t>
  </si>
  <si>
    <t>A. GFS classification of revenue streams</t>
  </si>
  <si>
    <t>C. Companies</t>
  </si>
  <si>
    <t xml:space="preserve">      Compulsory transfers to government (infrastructure and other)</t>
  </si>
  <si>
    <t xml:space="preserve">      Other rent payments</t>
  </si>
  <si>
    <t>E. Notes</t>
  </si>
  <si>
    <t>(C) listing the companies that are reporting, (D) recording the payments per revenue stream and company, and (E) any notes to explain the information provided.</t>
  </si>
  <si>
    <t>Enter companies included in the EITI Report. Add columns as necessary.</t>
  </si>
  <si>
    <t>About</t>
  </si>
  <si>
    <t xml:space="preserve">   Part 1 covers the basic characteristics about the report</t>
  </si>
  <si>
    <t>Template for Summary Data from the EITI Report</t>
  </si>
  <si>
    <t>Registry 2</t>
  </si>
  <si>
    <t>ISO currency code</t>
  </si>
  <si>
    <t>&lt;URL, or reference to section in EITI Report&gt;</t>
  </si>
  <si>
    <t>Publicly available registry of contracts</t>
  </si>
  <si>
    <t>&lt;name of the registry/not applicable&gt;</t>
  </si>
  <si>
    <t>&lt;name of document&gt;</t>
  </si>
  <si>
    <t>Add/remove rows as necessary, per registry</t>
  </si>
  <si>
    <t>&lt;reference to section in EITI Report&gt;</t>
  </si>
  <si>
    <t>Add rows as necessary</t>
  </si>
  <si>
    <t>If yes, link to government's accounts, where revenues are recorded</t>
  </si>
  <si>
    <t>Name</t>
  </si>
  <si>
    <t>Email address</t>
  </si>
  <si>
    <t>Organisation</t>
  </si>
  <si>
    <t>Contact details to person who has completed this template</t>
  </si>
  <si>
    <t>Unit</t>
  </si>
  <si>
    <t>Modify entry in "unit" column if other than default.</t>
  </si>
  <si>
    <t>Oil, volume</t>
  </si>
  <si>
    <t>Gas, volume</t>
  </si>
  <si>
    <t>Commodity 3, volume</t>
  </si>
  <si>
    <t>If incomplete or not available, provide an explanation</t>
  </si>
  <si>
    <t>Does the report address the government's policy on contract disclosure?</t>
  </si>
  <si>
    <t>Are contracts disclosed?</t>
  </si>
  <si>
    <t>Link to other financial reports, where revenues are recorded</t>
  </si>
  <si>
    <t>Add rows if necessary, per registry</t>
  </si>
  <si>
    <t>Does the report address the issue?</t>
  </si>
  <si>
    <t>Does the report address social expenditures?</t>
  </si>
  <si>
    <t>Total volume sold? (indicate unit, add rows as needed)</t>
  </si>
  <si>
    <t>Total revenue received?</t>
  </si>
  <si>
    <t>If yes, what was the total revenue received?</t>
  </si>
  <si>
    <t>Does the report address transportation revenues?</t>
  </si>
  <si>
    <t>Does the report address sub-national payments?</t>
  </si>
  <si>
    <t>Does the report address sub-national transfers?</t>
  </si>
  <si>
    <t>Name of receiving government agency</t>
  </si>
  <si>
    <t>TOTAL, reconciled</t>
  </si>
  <si>
    <t>Revenue, as disclosed by government</t>
  </si>
  <si>
    <t xml:space="preserve">TOTAL, disclosed by government </t>
  </si>
  <si>
    <t>Currency unit</t>
  </si>
  <si>
    <t>D. Reconciled revenue streams per company</t>
  </si>
  <si>
    <t>Changelog</t>
  </si>
  <si>
    <t>1.0</t>
  </si>
  <si>
    <t>Version</t>
  </si>
  <si>
    <t>Date</t>
  </si>
  <si>
    <t>Comment</t>
  </si>
  <si>
    <t>First published version.</t>
  </si>
  <si>
    <t>1.0a</t>
  </si>
  <si>
    <t>Minor corrections to bring English version of "Revenues - example Norway", to bring it in-line with changes to "3 Revenues"</t>
  </si>
  <si>
    <t>Comments</t>
  </si>
  <si>
    <t>Direct URL to source, or to section in EITI Report</t>
  </si>
  <si>
    <t>Add rows as necessary to add other disaggregations</t>
  </si>
  <si>
    <t xml:space="preserve">The International Secretariat can provide advice and support on request. Please contact </t>
  </si>
  <si>
    <t>1.1</t>
  </si>
  <si>
    <t>Suggested additions/changes in red boxes</t>
  </si>
  <si>
    <t>Suggested removals in red text</t>
  </si>
  <si>
    <t>Electronic data file (CSV, excel)</t>
  </si>
  <si>
    <t>B. Revenue streams (including non-reconciled)</t>
  </si>
  <si>
    <r>
      <t xml:space="preserve">Separating columns in </t>
    </r>
    <r>
      <rPr>
        <i/>
        <sz val="10"/>
        <color theme="1"/>
        <rFont val="Calibri"/>
        <family val="2"/>
        <scheme val="minor"/>
      </rPr>
      <t>3. Revenues</t>
    </r>
    <r>
      <rPr>
        <sz val="10"/>
        <color theme="1"/>
        <rFont val="Calibri"/>
        <family val="2"/>
        <scheme val="minor"/>
      </rPr>
      <t xml:space="preserve"> are removed</t>
    </r>
  </si>
  <si>
    <t>&lt;Choose option&gt;</t>
  </si>
  <si>
    <t>Gross Domestic Product - all sectors</t>
  </si>
  <si>
    <t>Government revenue - extractive industries</t>
  </si>
  <si>
    <t>Government revenue - all sectors</t>
  </si>
  <si>
    <t>Gross Domestic Product - extractive industries (Gross Value Added)</t>
  </si>
  <si>
    <t>Exports - extractive industries</t>
  </si>
  <si>
    <t>Exports - all sectors</t>
  </si>
  <si>
    <t>Are EI revenues recorded in the government accounts/budget?</t>
  </si>
  <si>
    <t>Indicate if revenue stream is "included and reconciled", "included and partially reconciled", "included and not reconciled", "not applicable" or "not included" in the EITI Report. If included, enter the revenue streams in the box titled "Revenue streams".
The letter E in the GFS codes means that these are the codes used for the revenues from extractive companies. The digits to the left of an E are actual GFS codes. The digits to the right of an E are subcategories created exclusively for revenues from extractive companies.</t>
  </si>
  <si>
    <t>Enter revenue streams included in EITI Report. If more than one revenue streams fall under the same GFS classification, copy the row and paste it as a new row. 
Only payments to governments from companies on their own behalf are to be included. Payments to governments from companies on behalf of their employees are to be excluded (for example, withheld personal income tax/PAYE, employee social security contributions). In the third column, enter total figure of each revenue stream as disclosed by government, including also revenues that were not reconciled.</t>
  </si>
  <si>
    <t>1.1a</t>
  </si>
  <si>
    <t>Suggested changes approved</t>
  </si>
  <si>
    <t>USD</t>
  </si>
  <si>
    <t>1415E3</t>
  </si>
  <si>
    <t>Sector</t>
  </si>
  <si>
    <t>Gold</t>
  </si>
  <si>
    <t>Conversion rate utilised.  USD 1 =</t>
  </si>
  <si>
    <t>GFS codes</t>
  </si>
  <si>
    <t>GFS Descriptions</t>
  </si>
  <si>
    <t>data@eiti.org.</t>
  </si>
  <si>
    <t>Disaggregation of Data</t>
  </si>
  <si>
    <t>Gold, volume</t>
  </si>
  <si>
    <t>Copper, volume</t>
  </si>
  <si>
    <t>Oil, value</t>
  </si>
  <si>
    <t>Gold, value</t>
  </si>
  <si>
    <t>Copper, value</t>
  </si>
  <si>
    <t>Commodity 3, value</t>
  </si>
  <si>
    <t>Commodity 4, value</t>
  </si>
  <si>
    <t>Tonnes</t>
  </si>
  <si>
    <t>&lt;Select unit&gt;</t>
  </si>
  <si>
    <t>Included and reconciled</t>
  </si>
  <si>
    <t>Included not reconciled</t>
  </si>
  <si>
    <r>
      <t xml:space="preserve">Record figures as </t>
    </r>
    <r>
      <rPr>
        <b/>
        <i/>
        <sz val="10"/>
        <color theme="1"/>
        <rFont val="Calibri"/>
        <family val="2"/>
        <scheme val="minor"/>
      </rPr>
      <t>reported by government</t>
    </r>
    <r>
      <rPr>
        <i/>
        <sz val="10"/>
        <color theme="1"/>
        <rFont val="Calibri"/>
        <family val="2"/>
        <scheme val="minor"/>
      </rPr>
      <t>, corrected after reconcilation.</t>
    </r>
  </si>
  <si>
    <t>Link to open data policy</t>
  </si>
  <si>
    <t>Public register of licences, oil</t>
  </si>
  <si>
    <t>Public register of licences, mining</t>
  </si>
  <si>
    <t>Company identifier name/source</t>
  </si>
  <si>
    <t>Example: Organisation number</t>
  </si>
  <si>
    <t>Example: The Brønnøysund Register Centre</t>
  </si>
  <si>
    <t>Example: https://www.brreg.no/home/</t>
  </si>
  <si>
    <t>Please include any additional information you wish to highlight regarding revenue data here.</t>
  </si>
  <si>
    <t>Contribution of extractive industries to economy (3.4)</t>
  </si>
  <si>
    <t>Production volume and value (3.5.a)</t>
  </si>
  <si>
    <t>Export volume and value (3.5.b)</t>
  </si>
  <si>
    <t>Distribution of revenues from extractive industries (3.7.a)</t>
  </si>
  <si>
    <t>Register of licences (3.9)</t>
  </si>
  <si>
    <t>Allocation of licences (3.10)</t>
  </si>
  <si>
    <t>Beneficial ownership (3.11)</t>
  </si>
  <si>
    <t>Contracts (3.12)</t>
  </si>
  <si>
    <t>Sale of the state’s share of production or other sales collected in-kind (4.1.c)</t>
  </si>
  <si>
    <t>Infrastructure provisions and barter arrangements (4.1.d)?</t>
  </si>
  <si>
    <t>Social expenditures (4.1.e)</t>
  </si>
  <si>
    <t>Transportation revenues (4.1.f)</t>
  </si>
  <si>
    <t>Sub-national payments (4.2.d)?</t>
  </si>
  <si>
    <t>Sub-national transfers (4.2.e)?</t>
  </si>
  <si>
    <t>Version 1.1 as of 05 March 2015</t>
  </si>
  <si>
    <t>According to the EITI Standard §5.3.b:</t>
  </si>
  <si>
    <t>“Summary data from each EITI Report should be submitted electronically to the International Secretariat according to the standardised reporting format provided by the International Secretariat”</t>
  </si>
  <si>
    <t xml:space="preserve">   Part 3 covers data on government revenues per revenue stream and company. An example of this part using Norway's 2012 EITI Report is available in a final worksheet</t>
  </si>
  <si>
    <r>
      <t xml:space="preserve">This template should be completed in full and </t>
    </r>
    <r>
      <rPr>
        <u/>
        <sz val="11"/>
        <color rgb="FF000000"/>
        <rFont val="Calibri"/>
        <family val="2"/>
        <scheme val="minor"/>
      </rPr>
      <t>submitted by email</t>
    </r>
    <r>
      <rPr>
        <sz val="11"/>
        <rFont val="Calibri"/>
        <family val="2"/>
        <scheme val="minor"/>
      </rPr>
      <t xml:space="preserve"> by the national secretariat </t>
    </r>
    <r>
      <rPr>
        <sz val="11"/>
        <color rgb="FF000000"/>
        <rFont val="Calibri"/>
        <family val="2"/>
        <scheme val="minor"/>
      </rPr>
      <t xml:space="preserve">to the International EITI Secretariat following the publication of the report. </t>
    </r>
  </si>
  <si>
    <t>Commodity 4, volume</t>
  </si>
  <si>
    <t>GHANA</t>
  </si>
  <si>
    <t>BOAS &amp;ASSOCIATES</t>
  </si>
  <si>
    <t>Yes</t>
  </si>
  <si>
    <t>No</t>
  </si>
  <si>
    <t>GHS</t>
  </si>
  <si>
    <t>FREDA EFFAH BORTIER</t>
  </si>
  <si>
    <t>fredarry121@yahoo.com</t>
  </si>
  <si>
    <t>Corporate Income Tax(Mining)</t>
  </si>
  <si>
    <t>Domestic Tax Revenue Division (Ghana Revenue Authority)</t>
  </si>
  <si>
    <t>Corporate Income Tax(Oil &amp; Gas)</t>
  </si>
  <si>
    <t>Property rate</t>
  </si>
  <si>
    <t>District / Municipal Assemblies</t>
  </si>
  <si>
    <t>Carried Interest(Oil)</t>
  </si>
  <si>
    <t>Mineral RightsLicence ML (Production)</t>
  </si>
  <si>
    <t>Minerals Commission</t>
  </si>
  <si>
    <t>Mineral RightsLicence ML (No Production yet)</t>
  </si>
  <si>
    <t>Mineral RightsLicence ML (Reconnaissance)</t>
  </si>
  <si>
    <t>Mineral RightsLicence ML (Prospecting)</t>
  </si>
  <si>
    <t>Other Fees and Licences</t>
  </si>
  <si>
    <t>Surface Rental(Oil)</t>
  </si>
  <si>
    <t>Office of the Administrator of Stool Lands</t>
  </si>
  <si>
    <t>Training/Tech fees (Oil)</t>
  </si>
  <si>
    <t>Petroleum Commission</t>
  </si>
  <si>
    <t>Dividends(Mining)</t>
  </si>
  <si>
    <t>Non-Tax Revenue Unit (Ministry of Finance and Economic Planning)</t>
  </si>
  <si>
    <t>Dividends(Oil &amp;Gas</t>
  </si>
  <si>
    <t>Mineral Royalty</t>
  </si>
  <si>
    <t>Royalty(Oil)</t>
  </si>
  <si>
    <t>Additional Participating Interest(Oil)</t>
  </si>
  <si>
    <t>Gas sales(oil &amp; Gas)</t>
  </si>
  <si>
    <t>Ghana National Petroleum Commission</t>
  </si>
  <si>
    <t>Anglogold ashanti (Iduapriem) Ltd</t>
  </si>
  <si>
    <t>Adamus Resources Ltd</t>
  </si>
  <si>
    <t>Golden Star Prestea/Bogoso</t>
  </si>
  <si>
    <t>Ghana Bauxite Company Ltd</t>
  </si>
  <si>
    <t>Ghana Manganese Company</t>
  </si>
  <si>
    <t>Goldfields Ghana Ltd</t>
  </si>
  <si>
    <t>Abosso Goldfields Ltd</t>
  </si>
  <si>
    <t>Golden Star (Wassa) Ltd</t>
  </si>
  <si>
    <t>Chirano Gold Mines Ltd</t>
  </si>
  <si>
    <t>Newmont Golden Ridge Ltd</t>
  </si>
  <si>
    <t>Newmont Ghana Gold Ltd</t>
  </si>
  <si>
    <t>Perseus Mining (Ghana) Co.</t>
  </si>
  <si>
    <t>West African Quarries</t>
  </si>
  <si>
    <t>Asanko Gold Ltd</t>
  </si>
  <si>
    <t>Tullow (Ghana) Ltd</t>
  </si>
  <si>
    <t>Kosmos Energy Ghana HC</t>
  </si>
  <si>
    <t>Ghana National Petroleum Corporation (GNPC)</t>
  </si>
  <si>
    <t>HESS Exploration</t>
  </si>
  <si>
    <t>Anadarko WCTP Ghana Ltd</t>
  </si>
  <si>
    <t>Petro SA</t>
  </si>
  <si>
    <t>421G000014</t>
  </si>
  <si>
    <t xml:space="preserve"> 621G000008</t>
  </si>
  <si>
    <t xml:space="preserve"> 665G000003</t>
  </si>
  <si>
    <t>365G0000002</t>
  </si>
  <si>
    <t>565G0000001</t>
  </si>
  <si>
    <t>614G000005</t>
  </si>
  <si>
    <t xml:space="preserve"> 324G000112</t>
  </si>
  <si>
    <t xml:space="preserve"> 109G000038</t>
  </si>
  <si>
    <t>C0003257630</t>
  </si>
  <si>
    <t xml:space="preserve"> 624V00318</t>
  </si>
  <si>
    <t>209G000648</t>
  </si>
  <si>
    <t>209G000045</t>
  </si>
  <si>
    <t>V0003107108</t>
  </si>
  <si>
    <t>824V062391</t>
  </si>
  <si>
    <t>C000333547X</t>
  </si>
  <si>
    <t>Oil/Gas</t>
  </si>
  <si>
    <t>Bauxite</t>
  </si>
  <si>
    <t>Manganese</t>
  </si>
  <si>
    <t>Gas,value</t>
  </si>
  <si>
    <t>Diamond, volume</t>
  </si>
  <si>
    <t>Diamond, value</t>
  </si>
  <si>
    <t>Bauxite, volume</t>
  </si>
  <si>
    <t>Bauxite, value</t>
  </si>
  <si>
    <t>Manganese, volume</t>
  </si>
  <si>
    <t>Manganese, value</t>
  </si>
  <si>
    <t>Gas value</t>
  </si>
  <si>
    <t>Diamond value</t>
  </si>
  <si>
    <t>oz</t>
  </si>
  <si>
    <t>carats</t>
  </si>
  <si>
    <t>Section 5.3, Table 5.3 Gheiti Mining Report 2016</t>
  </si>
  <si>
    <t>Section 5.3.3, Table 5.4 Gheiti Mining Report 2016</t>
  </si>
  <si>
    <t>Barrels</t>
  </si>
  <si>
    <t>Scf</t>
  </si>
  <si>
    <t>Section 4.2 Table 4.4 Gheiti Oil/Gas Report 2016</t>
  </si>
  <si>
    <t>Section 4.2 Table 4.2 Gheiti Oil/Gas Report 2016</t>
  </si>
  <si>
    <t>Section 4.3, Table 4.5 Gheiti Oil/Gas Report 2016</t>
  </si>
  <si>
    <t>Section 4.3, Table 4.9 Gheiti Oil/Gas Report 2016</t>
  </si>
  <si>
    <t>Section 4.2, Table 4.4,Gheiti Oil/Gas Report 2016</t>
  </si>
  <si>
    <t>Section 4.3, Table 4.5, 4.6 Gheiti Oil/Gas Report 2016</t>
  </si>
  <si>
    <t>Section 4.3, Gheiti Oil/Gas Report 2016</t>
  </si>
  <si>
    <t>Not applicable</t>
  </si>
  <si>
    <t>Government Budget Statement</t>
  </si>
  <si>
    <t>www.mofep.gov.gh/budget-statements</t>
  </si>
  <si>
    <t>Online Data Repository</t>
  </si>
  <si>
    <t>https://www.ghanapetroleumregister.com/licensing-rounds</t>
  </si>
  <si>
    <t>http://ghana.revenuesystems.org/</t>
  </si>
  <si>
    <t>Online Services Licensing</t>
  </si>
  <si>
    <t>www.eservices.gov.gh/MINCOM</t>
  </si>
  <si>
    <t>Partially</t>
  </si>
  <si>
    <t>Section 9.1.4, Gheiti Mining Report 2016</t>
  </si>
  <si>
    <t>N/A</t>
  </si>
  <si>
    <t>Section 9, Gheiti Mining Report 2016</t>
  </si>
  <si>
    <t>Section 7, Gheiti Mining Report 2016</t>
  </si>
  <si>
    <t>Section 8.1, Gheiti Mining Report 2016</t>
  </si>
  <si>
    <t>Section 7, Table 7.1 Gheiti Mining Report 2016</t>
  </si>
  <si>
    <t>Section 11.2, Table 11.5, Gheiti Mining Report 2016</t>
  </si>
  <si>
    <t>Ghs</t>
  </si>
  <si>
    <t>Section 11.4, Gheiti Mining Report 2016</t>
  </si>
  <si>
    <t>Section 11.4, Gheiti Mining, Section 11.5 Gheiti Oil/Gas Report 2016</t>
  </si>
  <si>
    <t>Section 11.3 Gheiti Mining Report 2016</t>
  </si>
  <si>
    <t>Medea Development</t>
  </si>
  <si>
    <t>Heritage Exploration/Production Ltd</t>
  </si>
  <si>
    <t>oi/gas</t>
  </si>
  <si>
    <t>oil/gas</t>
  </si>
  <si>
    <t>Limestone</t>
  </si>
  <si>
    <t>Environmental Processing/ Permitting Fees(oil)</t>
  </si>
  <si>
    <t>Production permit</t>
  </si>
  <si>
    <t>Exploration and Development fees</t>
  </si>
  <si>
    <t>Installation Permit fees</t>
  </si>
  <si>
    <t xml:space="preserve">Extension Period </t>
  </si>
  <si>
    <t>Data Licence Fees</t>
  </si>
  <si>
    <t xml:space="preserve"> GHS118,604,219 and With holding tax of GHS345,083,689 were reported as received by the GRA. They were not included in the reconciliation</t>
  </si>
  <si>
    <t>Ground rent(Mining)</t>
  </si>
  <si>
    <t>Transportation Revenues</t>
  </si>
  <si>
    <t xml:space="preserve">Ghana Railways </t>
  </si>
  <si>
    <t>PAYE of GHS 363287110.23,VAT of GHS 54,749,573 and Witholding Tax of GHS154,466,310.36 reported by the GRA as receipts from the Mining sector were excluded from the reconciliation.</t>
  </si>
  <si>
    <t>Environmental Processing/ Permitting Fees(Mining)</t>
  </si>
  <si>
    <t>Royalty(Mining)</t>
  </si>
  <si>
    <t>ENI</t>
  </si>
  <si>
    <t>Ghana Revenue Authority</t>
  </si>
  <si>
    <t>Enviromental Protection Agency</t>
  </si>
  <si>
    <t>Petroleum Commission/GNPC</t>
  </si>
  <si>
    <t>Mineral royalty includes forestry royalty</t>
  </si>
  <si>
    <t>http://www.gheiti.gov.gh/site/index.php?option=com_phocadownload&amp;view=category&amp;id=45:2016&amp;Itemid=54</t>
  </si>
  <si>
    <t>http://www.gheiti.gov.gh/site/index.php?option=com_phocadownload&amp;view=category&amp;download=280:gheiti-open-data-policy&amp;id=40:acts-a-policy-documents&amp;Itemid=54</t>
  </si>
  <si>
    <t>Mining - Section 4.4 and Oil and Gas  - Section 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</si>
</sst>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_-* #,##0.00_-;\-* #,##0.00_-;_-* &quot;-&quot;??_-;_-@_-"/>
    <numFmt numFmtId="165" formatCode="yyyy\-mm\-dd;@"/>
    <numFmt numFmtId="166" formatCode="_-* #,##0_-;\-* #,##0_-;_-* &quot;-&quot;??_-;_-@_-"/>
    <numFmt numFmtId="167" formatCode="_-* #,##0_-;[Red]\-* #,##0_-;_-* &quot;-&quot;??_-;_-@_-"/>
    <numFmt numFmtId="168" formatCode="_(* #,##0_);_(* \(#,##0\);_(* &quot;-&quot;??_);_(@_)"/>
  </numFmts>
  <fonts count="55">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i/>
      <sz val="12"/>
      <color theme="1"/>
      <name val="Calibri"/>
      <family val="2"/>
    </font>
    <font>
      <u/>
      <sz val="12"/>
      <color theme="10"/>
      <name val="Calibri"/>
      <family val="2"/>
      <scheme val="minor"/>
    </font>
    <font>
      <u/>
      <sz val="12"/>
      <color theme="11"/>
      <name val="Calibri"/>
      <family val="2"/>
      <scheme val="minor"/>
    </font>
    <font>
      <sz val="12"/>
      <color rgb="FF3F3F76"/>
      <name val="Calibri"/>
      <family val="2"/>
      <scheme val="minor"/>
    </font>
    <font>
      <sz val="8"/>
      <name val="Calibri"/>
      <family val="2"/>
      <scheme val="minor"/>
    </font>
    <font>
      <b/>
      <sz val="16"/>
      <color theme="1"/>
      <name val="Calibri"/>
      <family val="2"/>
    </font>
    <font>
      <i/>
      <sz val="12"/>
      <color theme="1"/>
      <name val="Calibri"/>
      <family val="2"/>
      <scheme val="minor"/>
    </font>
    <font>
      <sz val="10"/>
      <color theme="1"/>
      <name val="Calibri"/>
      <family val="2"/>
      <scheme val="minor"/>
    </font>
    <font>
      <sz val="20"/>
      <color theme="1"/>
      <name val="Calibri"/>
      <family val="2"/>
      <scheme val="minor"/>
    </font>
    <font>
      <b/>
      <sz val="10"/>
      <color theme="1"/>
      <name val="Calibri"/>
      <family val="2"/>
      <scheme val="minor"/>
    </font>
    <font>
      <i/>
      <sz val="10"/>
      <color theme="1"/>
      <name val="Calibri"/>
      <family val="2"/>
      <scheme val="minor"/>
    </font>
    <font>
      <sz val="10"/>
      <color rgb="FF000000"/>
      <name val="Calibri"/>
      <family val="2"/>
      <scheme val="minor"/>
    </font>
    <font>
      <sz val="10"/>
      <color rgb="FFFF0000"/>
      <name val="Calibri"/>
      <family val="2"/>
      <scheme val="minor"/>
    </font>
    <font>
      <sz val="20"/>
      <color theme="1"/>
      <name val="Calibri"/>
      <family val="2"/>
    </font>
    <font>
      <sz val="10"/>
      <color rgb="FFFF0000"/>
      <name val="Calibri (Body)"/>
    </font>
    <font>
      <b/>
      <sz val="16"/>
      <color rgb="FF000000"/>
      <name val="Calibri (Body)"/>
    </font>
    <font>
      <i/>
      <sz val="11"/>
      <color rgb="FF000000"/>
      <name val="Calibri"/>
      <family val="2"/>
      <scheme val="minor"/>
    </font>
    <font>
      <sz val="11"/>
      <color rgb="FF000000"/>
      <name val="Calibri"/>
      <family val="2"/>
      <scheme val="minor"/>
    </font>
    <font>
      <u/>
      <sz val="11"/>
      <color rgb="FF000000"/>
      <name val="Calibri"/>
      <family val="2"/>
      <scheme val="minor"/>
    </font>
    <font>
      <sz val="11"/>
      <name val="Calibri"/>
      <family val="2"/>
      <scheme val="minor"/>
    </font>
    <font>
      <b/>
      <sz val="12"/>
      <color theme="0" tint="-0.34998626667073579"/>
      <name val="Calibri"/>
      <family val="2"/>
    </font>
    <font>
      <i/>
      <sz val="12"/>
      <color theme="0" tint="-0.34998626667073579"/>
      <name val="Calibri"/>
      <family val="2"/>
    </font>
    <font>
      <i/>
      <sz val="10"/>
      <color theme="1"/>
      <name val="Calibri"/>
      <family val="2"/>
    </font>
    <font>
      <i/>
      <sz val="10"/>
      <name val="Calibri"/>
      <family val="2"/>
    </font>
    <font>
      <b/>
      <sz val="11"/>
      <color rgb="FF3F3F3F"/>
      <name val="Calibri"/>
      <family val="2"/>
      <scheme val="minor"/>
    </font>
    <font>
      <b/>
      <sz val="16"/>
      <color theme="1"/>
      <name val="Calibri"/>
      <family val="2"/>
    </font>
    <font>
      <b/>
      <i/>
      <sz val="10"/>
      <color rgb="FF3F3F3F"/>
      <name val="Calibri"/>
      <family val="2"/>
      <scheme val="minor"/>
    </font>
    <font>
      <u/>
      <sz val="10"/>
      <color rgb="FFFF0000"/>
      <name val="Calibri"/>
      <family val="2"/>
      <scheme val="minor"/>
    </font>
    <font>
      <i/>
      <sz val="10"/>
      <name val="Calibri"/>
      <family val="2"/>
      <scheme val="minor"/>
    </font>
    <font>
      <sz val="10"/>
      <color rgb="FFFF0000"/>
      <name val="Calibri"/>
      <family val="2"/>
      <scheme val="minor"/>
    </font>
    <font>
      <sz val="12"/>
      <color theme="1"/>
      <name val="Calibri"/>
      <family val="2"/>
    </font>
    <font>
      <i/>
      <sz val="12"/>
      <color theme="1"/>
      <name val="Calibri"/>
      <family val="2"/>
      <scheme val="minor"/>
    </font>
    <font>
      <i/>
      <sz val="10"/>
      <color theme="1"/>
      <name val="Calibri"/>
      <family val="2"/>
    </font>
    <font>
      <b/>
      <sz val="11"/>
      <color rgb="FF000000"/>
      <name val="Calibri"/>
      <family val="2"/>
      <scheme val="minor"/>
    </font>
    <font>
      <b/>
      <sz val="12"/>
      <color theme="1"/>
      <name val="Calibri"/>
      <family val="2"/>
      <scheme val="minor"/>
    </font>
    <font>
      <b/>
      <i/>
      <sz val="10"/>
      <color theme="1"/>
      <name val="Calibri"/>
      <family val="2"/>
      <scheme val="minor"/>
    </font>
    <font>
      <i/>
      <sz val="12"/>
      <color rgb="FFA6A6A6"/>
      <name val="Calibri"/>
      <family val="2"/>
    </font>
    <font>
      <sz val="12"/>
      <color theme="1"/>
      <name val="Times New Roman"/>
      <family val="1"/>
    </font>
    <font>
      <sz val="10"/>
      <name val="Calibri"/>
      <family val="2"/>
      <scheme val="minor"/>
    </font>
    <font>
      <sz val="12"/>
      <name val="Times New Roman"/>
      <family val="1"/>
    </font>
    <font>
      <u/>
      <sz val="10"/>
      <color theme="10"/>
      <name val="Calibri"/>
      <family val="2"/>
      <scheme val="minor"/>
    </font>
    <font>
      <sz val="10"/>
      <color theme="1"/>
      <name val="Calibri"/>
      <family val="2"/>
    </font>
    <font>
      <sz val="8"/>
      <color rgb="FF000000"/>
      <name val="Times New Roman"/>
      <family val="1"/>
    </font>
    <font>
      <b/>
      <sz val="12"/>
      <color rgb="FF000000"/>
      <name val="Calibri"/>
      <family val="2"/>
      <scheme val="minor"/>
    </font>
    <font>
      <sz val="10"/>
      <color rgb="FF161616"/>
      <name val="Times New Roman"/>
      <family val="1"/>
    </font>
    <font>
      <sz val="12"/>
      <color rgb="FF161616"/>
      <name val="Calibri"/>
      <family val="2"/>
      <scheme val="minor"/>
    </font>
    <font>
      <b/>
      <sz val="12"/>
      <color rgb="FF161616"/>
      <name val="Calibri"/>
      <family val="2"/>
      <scheme val="minor"/>
    </font>
    <font>
      <sz val="12"/>
      <name val="Calibri"/>
      <family val="2"/>
      <scheme val="minor"/>
    </font>
    <font>
      <b/>
      <sz val="10"/>
      <color rgb="FF000000"/>
      <name val="Calibri"/>
      <family val="2"/>
      <scheme val="minor"/>
    </font>
    <font>
      <sz val="10"/>
      <color rgb="FF161616"/>
      <name val="Calibri"/>
      <family val="2"/>
      <scheme val="minor"/>
    </font>
  </fonts>
  <fills count="16">
    <fill>
      <patternFill patternType="none"/>
    </fill>
    <fill>
      <patternFill patternType="gray125"/>
    </fill>
    <fill>
      <patternFill patternType="solid">
        <fgColor rgb="FFFFCC99"/>
      </patternFill>
    </fill>
    <fill>
      <patternFill patternType="solid">
        <fgColor theme="9" tint="0.39997558519241921"/>
        <bgColor indexed="64"/>
      </patternFill>
    </fill>
    <fill>
      <patternFill patternType="solid">
        <fgColor rgb="FFF7FAB4"/>
        <bgColor indexed="64"/>
      </patternFill>
    </fill>
    <fill>
      <patternFill patternType="solid">
        <fgColor theme="0"/>
        <bgColor indexed="64"/>
      </patternFill>
    </fill>
    <fill>
      <patternFill patternType="solid">
        <fgColor rgb="FFFABF8F"/>
        <bgColor rgb="FF000000"/>
      </patternFill>
    </fill>
    <fill>
      <patternFill patternType="solid">
        <fgColor rgb="FFF7FAB4"/>
        <bgColor rgb="FF000000"/>
      </patternFill>
    </fill>
    <fill>
      <patternFill patternType="solid">
        <fgColor theme="0"/>
        <bgColor rgb="FF000000"/>
      </patternFill>
    </fill>
    <fill>
      <patternFill patternType="solid">
        <fgColor rgb="FFFABF8F"/>
        <bgColor indexed="64"/>
      </patternFill>
    </fill>
    <fill>
      <patternFill patternType="solid">
        <fgColor theme="1"/>
        <bgColor indexed="64"/>
      </patternFill>
    </fill>
    <fill>
      <patternFill patternType="solid">
        <fgColor theme="2"/>
        <bgColor indexed="64"/>
      </patternFill>
    </fill>
    <fill>
      <patternFill patternType="solid">
        <fgColor rgb="FFF2F2F2"/>
      </patternFill>
    </fill>
    <fill>
      <patternFill patternType="solid">
        <fgColor rgb="FFF2F2F2"/>
        <bgColor indexed="64"/>
      </patternFill>
    </fill>
    <fill>
      <patternFill patternType="solid">
        <fgColor theme="0"/>
        <bgColor theme="4" tint="0.79998168889431442"/>
      </patternFill>
    </fill>
    <fill>
      <patternFill patternType="solid">
        <fgColor theme="0"/>
        <bgColor theme="4" tint="0.59999389629810485"/>
      </patternFill>
    </fill>
  </fills>
  <borders count="40">
    <border>
      <left/>
      <right/>
      <top/>
      <bottom/>
      <diagonal/>
    </border>
    <border>
      <left style="thin">
        <color auto="1"/>
      </left>
      <right/>
      <top/>
      <bottom style="thin">
        <color rgb="FF000000"/>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top/>
      <bottom style="thin">
        <color rgb="FF000000"/>
      </bottom>
      <diagonal/>
    </border>
    <border>
      <left style="thin">
        <color rgb="FF7F7F7F"/>
      </left>
      <right style="thin">
        <color rgb="FF7F7F7F"/>
      </right>
      <top style="thin">
        <color rgb="FF7F7F7F"/>
      </top>
      <bottom style="thin">
        <color rgb="FF7F7F7F"/>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auto="1"/>
      </right>
      <top style="thin">
        <color rgb="FF7F7F7F"/>
      </top>
      <bottom style="thin">
        <color rgb="FF7F7F7F"/>
      </bottom>
      <diagonal/>
    </border>
    <border>
      <left/>
      <right style="thin">
        <color auto="1"/>
      </right>
      <top/>
      <bottom style="thin">
        <color rgb="FF000000"/>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style="thin">
        <color rgb="FF3F3F3F"/>
      </right>
      <top style="thin">
        <color rgb="FF3F3F3F"/>
      </top>
      <bottom style="thin">
        <color rgb="FF3F3F3F"/>
      </bottom>
      <diagonal/>
    </border>
    <border>
      <left style="medium">
        <color rgb="FFFF0000"/>
      </left>
      <right style="medium">
        <color rgb="FFFF0000"/>
      </right>
      <top style="medium">
        <color rgb="FFFF0000"/>
      </top>
      <bottom style="medium">
        <color rgb="FFFF000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bottom style="medium">
        <color indexed="64"/>
      </bottom>
      <diagonal/>
    </border>
    <border>
      <left style="thin">
        <color indexed="64"/>
      </left>
      <right style="thin">
        <color auto="1"/>
      </right>
      <top/>
      <bottom/>
      <diagonal/>
    </border>
    <border>
      <left style="thin">
        <color indexed="64"/>
      </left>
      <right/>
      <top style="medium">
        <color rgb="FFFFFFFF"/>
      </top>
      <bottom style="medium">
        <color rgb="FFFFFFFF"/>
      </bottom>
      <diagonal/>
    </border>
    <border>
      <left/>
      <right style="thin">
        <color auto="1"/>
      </right>
      <top style="thin">
        <color rgb="FF7F7F7F"/>
      </top>
      <bottom style="thin">
        <color rgb="FF7F7F7F"/>
      </bottom>
      <diagonal/>
    </border>
    <border>
      <left/>
      <right/>
      <top style="thin">
        <color rgb="FF7F7F7F"/>
      </top>
      <bottom style="thin">
        <color rgb="FF7F7F7F"/>
      </bottom>
      <diagonal/>
    </border>
    <border>
      <left style="thin">
        <color indexed="64"/>
      </left>
      <right/>
      <top style="medium">
        <color rgb="FFFFFFFF"/>
      </top>
      <bottom/>
      <diagonal/>
    </border>
  </borders>
  <cellStyleXfs count="331">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2" borderId="6"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4" fontId="2"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9" fillId="12" borderId="19" applyNumberFormat="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275">
    <xf numFmtId="0" fontId="0" fillId="0" borderId="0" xfId="0"/>
    <xf numFmtId="0" fontId="3" fillId="0" borderId="8" xfId="0" applyFont="1" applyBorder="1" applyAlignment="1">
      <alignment vertical="center" wrapText="1"/>
    </xf>
    <xf numFmtId="0" fontId="5" fillId="0" borderId="8" xfId="0" applyFont="1" applyBorder="1" applyAlignment="1">
      <alignment vertical="center" wrapText="1"/>
    </xf>
    <xf numFmtId="0" fontId="3" fillId="0" borderId="13" xfId="0" applyFont="1" applyBorder="1" applyAlignment="1">
      <alignment vertical="center" wrapText="1"/>
    </xf>
    <xf numFmtId="0" fontId="12" fillId="0" borderId="0" xfId="0" applyFont="1" applyAlignment="1">
      <alignment horizontal="left" vertical="center" wrapText="1"/>
    </xf>
    <xf numFmtId="0" fontId="17" fillId="0" borderId="0" xfId="0" applyFont="1" applyAlignment="1">
      <alignment horizontal="left" vertical="center" wrapText="1"/>
    </xf>
    <xf numFmtId="0" fontId="12" fillId="0" borderId="0" xfId="0" applyFont="1" applyAlignment="1">
      <alignment horizontal="left" vertical="center"/>
    </xf>
    <xf numFmtId="0" fontId="22" fillId="0" borderId="0" xfId="0" applyFont="1" applyAlignment="1">
      <alignment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8" fillId="2" borderId="12" xfId="27" applyFont="1" applyBorder="1" applyAlignment="1">
      <alignment vertical="center" wrapText="1"/>
    </xf>
    <xf numFmtId="0" fontId="4" fillId="0" borderId="11" xfId="0" applyFont="1" applyBorder="1" applyAlignment="1">
      <alignment vertical="center" wrapText="1"/>
    </xf>
    <xf numFmtId="0" fontId="4" fillId="0" borderId="9" xfId="0" applyFont="1" applyBorder="1" applyAlignment="1">
      <alignment vertical="center" wrapText="1"/>
    </xf>
    <xf numFmtId="0" fontId="3" fillId="0" borderId="2" xfId="0" applyFont="1" applyFill="1" applyBorder="1" applyAlignment="1">
      <alignment vertical="center" wrapText="1"/>
    </xf>
    <xf numFmtId="0" fontId="3" fillId="0" borderId="1" xfId="0" applyFont="1" applyFill="1" applyBorder="1" applyAlignment="1">
      <alignment vertical="center" wrapText="1"/>
    </xf>
    <xf numFmtId="0" fontId="4" fillId="0" borderId="10" xfId="0" applyFont="1" applyBorder="1" applyAlignment="1">
      <alignment vertical="center" wrapText="1"/>
    </xf>
    <xf numFmtId="0" fontId="3" fillId="0" borderId="0" xfId="0" applyFont="1" applyFill="1" applyBorder="1" applyAlignment="1">
      <alignment vertical="center" wrapText="1"/>
    </xf>
    <xf numFmtId="3" fontId="3" fillId="0" borderId="8" xfId="245" applyNumberFormat="1" applyFont="1" applyFill="1" applyBorder="1" applyAlignment="1">
      <alignment vertical="center" wrapText="1"/>
    </xf>
    <xf numFmtId="3" fontId="3" fillId="0" borderId="0" xfId="245" applyNumberFormat="1" applyFont="1" applyFill="1" applyBorder="1" applyAlignment="1">
      <alignment vertical="center" wrapText="1"/>
    </xf>
    <xf numFmtId="15" fontId="12" fillId="0" borderId="0" xfId="0" applyNumberFormat="1" applyFont="1" applyAlignment="1">
      <alignment horizontal="left" vertical="center" wrapText="1"/>
    </xf>
    <xf numFmtId="0" fontId="12" fillId="0" borderId="0" xfId="0" applyFont="1" applyAlignment="1">
      <alignment vertical="center" wrapText="1"/>
    </xf>
    <xf numFmtId="0" fontId="13" fillId="0" borderId="0" xfId="0" applyFont="1" applyAlignment="1"/>
    <xf numFmtId="0" fontId="19" fillId="0" borderId="0" xfId="0" applyFont="1" applyAlignment="1"/>
    <xf numFmtId="0" fontId="12" fillId="0" borderId="0" xfId="0" applyFont="1" applyAlignment="1">
      <alignment wrapText="1"/>
    </xf>
    <xf numFmtId="15" fontId="12" fillId="0" borderId="0" xfId="0" applyNumberFormat="1" applyFont="1" applyBorder="1" applyAlignment="1">
      <alignment horizontal="left"/>
    </xf>
    <xf numFmtId="0" fontId="12" fillId="0" borderId="0" xfId="0" applyFont="1" applyBorder="1" applyAlignment="1">
      <alignment horizontal="left"/>
    </xf>
    <xf numFmtId="0" fontId="12" fillId="0" borderId="0" xfId="0" quotePrefix="1" applyFont="1" applyAlignment="1">
      <alignment horizontal="left" vertical="center" wrapText="1"/>
    </xf>
    <xf numFmtId="0" fontId="14" fillId="0" borderId="0" xfId="0" applyFont="1" applyAlignment="1">
      <alignment horizontal="left" vertical="center" wrapText="1"/>
    </xf>
    <xf numFmtId="0" fontId="14" fillId="5" borderId="0" xfId="0" applyFont="1" applyFill="1" applyBorder="1" applyAlignment="1">
      <alignment horizontal="left"/>
    </xf>
    <xf numFmtId="0" fontId="31" fillId="12" borderId="20" xfId="320" applyFont="1" applyBorder="1" applyAlignment="1">
      <alignment horizontal="left" vertical="center" wrapText="1"/>
    </xf>
    <xf numFmtId="0" fontId="6" fillId="0" borderId="0" xfId="128" applyAlignment="1"/>
    <xf numFmtId="0" fontId="12" fillId="0" borderId="0" xfId="0" quotePrefix="1" applyFont="1" applyBorder="1" applyAlignment="1">
      <alignment horizontal="left" vertical="center" wrapText="1"/>
    </xf>
    <xf numFmtId="0" fontId="12" fillId="0" borderId="0" xfId="0" applyFont="1" applyBorder="1" applyAlignment="1">
      <alignment horizontal="left" vertical="center" wrapText="1"/>
    </xf>
    <xf numFmtId="0" fontId="12" fillId="0" borderId="21" xfId="0" applyFont="1" applyBorder="1" applyAlignment="1">
      <alignment vertical="center" wrapText="1"/>
    </xf>
    <xf numFmtId="0" fontId="34" fillId="0" borderId="0" xfId="0" applyFont="1" applyAlignment="1">
      <alignment vertical="center" wrapText="1"/>
    </xf>
    <xf numFmtId="0" fontId="12" fillId="0" borderId="0" xfId="0" applyFont="1" applyAlignment="1">
      <alignment horizontal="left" vertical="center" wrapText="1"/>
    </xf>
    <xf numFmtId="0" fontId="13" fillId="0" borderId="0" xfId="0" applyFont="1" applyAlignment="1">
      <alignment vertical="center"/>
    </xf>
    <xf numFmtId="0" fontId="19" fillId="0" borderId="0" xfId="0" applyFont="1" applyAlignment="1">
      <alignment vertical="center"/>
    </xf>
    <xf numFmtId="0" fontId="12" fillId="0" borderId="14" xfId="0" applyFont="1" applyBorder="1" applyAlignment="1">
      <alignment vertical="center"/>
    </xf>
    <xf numFmtId="0" fontId="12" fillId="0" borderId="4" xfId="0" applyFont="1" applyBorder="1" applyAlignment="1">
      <alignment vertical="center"/>
    </xf>
    <xf numFmtId="0" fontId="12" fillId="0" borderId="0" xfId="0" applyFont="1" applyAlignment="1">
      <alignment vertical="center"/>
    </xf>
    <xf numFmtId="0" fontId="12" fillId="0" borderId="10" xfId="0" applyFont="1" applyBorder="1" applyAlignment="1">
      <alignment vertical="center"/>
    </xf>
    <xf numFmtId="0" fontId="15" fillId="0" borderId="0" xfId="0" applyFont="1" applyBorder="1" applyAlignment="1">
      <alignment vertical="center"/>
    </xf>
    <xf numFmtId="0" fontId="12" fillId="0" borderId="0" xfId="0" applyFont="1" applyBorder="1" applyAlignment="1">
      <alignment vertical="center"/>
    </xf>
    <xf numFmtId="0" fontId="14" fillId="5" borderId="0" xfId="0" applyFont="1" applyFill="1" applyBorder="1" applyAlignment="1">
      <alignment horizontal="left" vertical="center" wrapText="1"/>
    </xf>
    <xf numFmtId="0" fontId="32" fillId="0" borderId="0" xfId="128" applyFont="1" applyAlignment="1">
      <alignment vertical="center"/>
    </xf>
    <xf numFmtId="165" fontId="12" fillId="3" borderId="24" xfId="0" applyNumberFormat="1" applyFont="1" applyFill="1" applyBorder="1" applyAlignment="1">
      <alignment horizontal="left" vertical="center" wrapText="1"/>
    </xf>
    <xf numFmtId="0" fontId="33" fillId="0" borderId="0" xfId="0" applyFont="1" applyBorder="1" applyAlignment="1">
      <alignment vertical="center"/>
    </xf>
    <xf numFmtId="165" fontId="12" fillId="3" borderId="26" xfId="0" applyNumberFormat="1" applyFont="1" applyFill="1" applyBorder="1" applyAlignment="1">
      <alignment horizontal="left" vertical="center" wrapText="1"/>
    </xf>
    <xf numFmtId="0" fontId="12" fillId="0" borderId="14" xfId="0" applyFont="1" applyBorder="1" applyAlignment="1">
      <alignment vertical="center" wrapText="1"/>
    </xf>
    <xf numFmtId="0" fontId="34" fillId="0" borderId="0" xfId="0" applyFont="1" applyBorder="1" applyAlignment="1">
      <alignment vertical="center"/>
    </xf>
    <xf numFmtId="0" fontId="15" fillId="0" borderId="14" xfId="0" applyFont="1" applyBorder="1" applyAlignment="1">
      <alignment vertical="center"/>
    </xf>
    <xf numFmtId="165" fontId="12" fillId="10" borderId="26" xfId="0" applyNumberFormat="1" applyFont="1" applyFill="1" applyBorder="1" applyAlignment="1">
      <alignment horizontal="left" vertical="center" wrapText="1"/>
    </xf>
    <xf numFmtId="0" fontId="12" fillId="4" borderId="26" xfId="0" applyFont="1" applyFill="1" applyBorder="1" applyAlignment="1">
      <alignment horizontal="left" vertical="center" wrapText="1"/>
    </xf>
    <xf numFmtId="0" fontId="16" fillId="0" borderId="4" xfId="0" applyFont="1" applyBorder="1" applyAlignment="1">
      <alignment vertical="center"/>
    </xf>
    <xf numFmtId="0" fontId="16" fillId="0" borderId="14" xfId="0" applyFont="1" applyBorder="1" applyAlignment="1">
      <alignment vertical="center"/>
    </xf>
    <xf numFmtId="0" fontId="16" fillId="0" borderId="0" xfId="0" applyFont="1" applyAlignment="1">
      <alignment vertical="center"/>
    </xf>
    <xf numFmtId="0" fontId="15" fillId="0" borderId="10" xfId="0" applyFont="1" applyBorder="1" applyAlignment="1">
      <alignment vertical="center"/>
    </xf>
    <xf numFmtId="0" fontId="16" fillId="0" borderId="0" xfId="0" applyFont="1" applyBorder="1" applyAlignment="1">
      <alignment vertical="center"/>
    </xf>
    <xf numFmtId="0" fontId="12" fillId="5" borderId="0" xfId="0" applyFont="1" applyFill="1" applyBorder="1" applyAlignment="1">
      <alignment horizontal="left" vertical="center" wrapText="1"/>
    </xf>
    <xf numFmtId="0" fontId="33" fillId="0" borderId="10" xfId="0" applyFont="1" applyBorder="1" applyAlignment="1">
      <alignment vertical="center"/>
    </xf>
    <xf numFmtId="0" fontId="3" fillId="0" borderId="0" xfId="0" applyFont="1" applyAlignment="1">
      <alignment vertical="center"/>
    </xf>
    <xf numFmtId="0" fontId="10" fillId="0" borderId="3"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27" fillId="0" borderId="0" xfId="0" applyFont="1" applyAlignment="1">
      <alignment vertical="center"/>
    </xf>
    <xf numFmtId="0" fontId="4" fillId="0" borderId="2" xfId="0" applyFont="1" applyBorder="1" applyAlignment="1">
      <alignment horizontal="right" vertical="center" wrapText="1"/>
    </xf>
    <xf numFmtId="0" fontId="4" fillId="0" borderId="2" xfId="0" applyFont="1" applyBorder="1" applyAlignment="1">
      <alignment horizontal="right" vertical="center"/>
    </xf>
    <xf numFmtId="0" fontId="4" fillId="0" borderId="9" xfId="0" applyFont="1" applyBorder="1" applyAlignment="1">
      <alignment horizontal="right" vertical="center"/>
    </xf>
    <xf numFmtId="0" fontId="4" fillId="0" borderId="9" xfId="0" applyFont="1" applyBorder="1" applyAlignment="1">
      <alignment vertical="center"/>
    </xf>
    <xf numFmtId="3" fontId="11" fillId="0" borderId="10" xfId="0" applyNumberFormat="1" applyFont="1" applyBorder="1" applyAlignment="1">
      <alignment vertical="center"/>
    </xf>
    <xf numFmtId="0" fontId="3" fillId="0" borderId="0" xfId="0" applyFont="1" applyAlignment="1">
      <alignment horizontal="right" vertical="center"/>
    </xf>
    <xf numFmtId="0" fontId="4" fillId="11" borderId="0" xfId="0" applyFont="1" applyFill="1" applyAlignment="1">
      <alignment horizontal="right" vertical="center"/>
    </xf>
    <xf numFmtId="0" fontId="10" fillId="0" borderId="0" xfId="0" applyFont="1" applyAlignment="1">
      <alignment vertical="center"/>
    </xf>
    <xf numFmtId="3" fontId="4" fillId="11" borderId="0" xfId="0" applyNumberFormat="1" applyFont="1" applyFill="1" applyAlignment="1">
      <alignment vertical="center"/>
    </xf>
    <xf numFmtId="166" fontId="12" fillId="3" borderId="22" xfId="245" applyNumberFormat="1" applyFont="1" applyFill="1" applyBorder="1" applyAlignment="1">
      <alignment horizontal="left" vertical="center" wrapText="1"/>
    </xf>
    <xf numFmtId="166" fontId="12" fillId="3" borderId="25" xfId="245" applyNumberFormat="1" applyFont="1" applyFill="1" applyBorder="1" applyAlignment="1">
      <alignment horizontal="left" vertical="center" wrapText="1"/>
    </xf>
    <xf numFmtId="0" fontId="12" fillId="3" borderId="31" xfId="0" applyFont="1" applyFill="1" applyBorder="1" applyAlignment="1">
      <alignment horizontal="left" vertical="center" wrapText="1"/>
    </xf>
    <xf numFmtId="165" fontId="12" fillId="3" borderId="32" xfId="0" applyNumberFormat="1" applyFont="1" applyFill="1" applyBorder="1" applyAlignment="1">
      <alignment horizontal="left" vertical="center" wrapText="1"/>
    </xf>
    <xf numFmtId="0" fontId="12" fillId="3" borderId="32" xfId="0" applyFont="1" applyFill="1" applyBorder="1" applyAlignment="1">
      <alignment horizontal="left" vertical="center" wrapText="1"/>
    </xf>
    <xf numFmtId="0" fontId="12" fillId="4" borderId="32" xfId="0" applyFont="1" applyFill="1" applyBorder="1" applyAlignment="1">
      <alignment horizontal="left" vertical="center" wrapText="1"/>
    </xf>
    <xf numFmtId="0" fontId="6" fillId="4" borderId="32" xfId="128" applyFill="1" applyBorder="1" applyAlignment="1">
      <alignment horizontal="left" vertical="center" wrapText="1"/>
    </xf>
    <xf numFmtId="166" fontId="12" fillId="3" borderId="32" xfId="245" applyNumberFormat="1" applyFont="1" applyFill="1" applyBorder="1" applyAlignment="1">
      <alignment horizontal="left" vertical="center" wrapText="1"/>
    </xf>
    <xf numFmtId="49" fontId="12" fillId="3" borderId="32" xfId="0" applyNumberFormat="1" applyFont="1" applyFill="1" applyBorder="1" applyAlignment="1">
      <alignment horizontal="left" vertical="center" wrapText="1"/>
    </xf>
    <xf numFmtId="0" fontId="12" fillId="9" borderId="32" xfId="0" applyFont="1" applyFill="1" applyBorder="1" applyAlignment="1">
      <alignment horizontal="left" vertical="center" wrapText="1"/>
    </xf>
    <xf numFmtId="0" fontId="12" fillId="9" borderId="33" xfId="0" applyFont="1" applyFill="1" applyBorder="1" applyAlignment="1">
      <alignment horizontal="left" vertical="center" wrapText="1"/>
    </xf>
    <xf numFmtId="166" fontId="12" fillId="3" borderId="27" xfId="245" applyNumberFormat="1" applyFont="1" applyFill="1" applyBorder="1" applyAlignment="1">
      <alignment horizontal="left" vertical="center" wrapText="1"/>
    </xf>
    <xf numFmtId="0" fontId="27" fillId="0" borderId="2" xfId="0" applyFont="1" applyBorder="1" applyAlignment="1">
      <alignment vertical="center"/>
    </xf>
    <xf numFmtId="0" fontId="5" fillId="0" borderId="18" xfId="0" applyFont="1" applyBorder="1" applyAlignment="1">
      <alignment horizontal="right" vertical="center"/>
    </xf>
    <xf numFmtId="3" fontId="11" fillId="0" borderId="11" xfId="0" applyNumberFormat="1" applyFont="1" applyBorder="1" applyAlignment="1">
      <alignment vertical="center"/>
    </xf>
    <xf numFmtId="49" fontId="25" fillId="13" borderId="2" xfId="0" applyNumberFormat="1" applyFont="1" applyFill="1" applyBorder="1" applyAlignment="1">
      <alignment horizontal="left" vertical="center" wrapText="1"/>
    </xf>
    <xf numFmtId="167" fontId="3" fillId="0" borderId="0" xfId="245" applyNumberFormat="1" applyFont="1" applyBorder="1" applyAlignment="1">
      <alignment vertical="center"/>
    </xf>
    <xf numFmtId="49" fontId="26" fillId="13" borderId="2" xfId="0" applyNumberFormat="1" applyFont="1" applyFill="1" applyBorder="1" applyAlignment="1">
      <alignment horizontal="left" vertical="center" wrapText="1"/>
    </xf>
    <xf numFmtId="49" fontId="3" fillId="13" borderId="2" xfId="0" applyNumberFormat="1" applyFont="1" applyFill="1" applyBorder="1" applyAlignment="1">
      <alignment horizontal="left" vertical="center"/>
    </xf>
    <xf numFmtId="49" fontId="26" fillId="13" borderId="2" xfId="0" applyNumberFormat="1" applyFont="1" applyFill="1" applyBorder="1" applyAlignment="1">
      <alignment horizontal="left" vertical="center"/>
    </xf>
    <xf numFmtId="49" fontId="4" fillId="13" borderId="2" xfId="0" applyNumberFormat="1" applyFont="1" applyFill="1" applyBorder="1" applyAlignment="1">
      <alignment horizontal="left" vertical="center"/>
    </xf>
    <xf numFmtId="49" fontId="25" fillId="13" borderId="2" xfId="0" applyNumberFormat="1" applyFont="1" applyFill="1" applyBorder="1" applyAlignment="1">
      <alignment horizontal="left" vertical="center"/>
    </xf>
    <xf numFmtId="49" fontId="3" fillId="13" borderId="2" xfId="0" applyNumberFormat="1" applyFont="1" applyFill="1" applyBorder="1" applyAlignment="1">
      <alignment horizontal="left" vertical="center" wrapText="1"/>
    </xf>
    <xf numFmtId="0" fontId="35" fillId="0" borderId="0" xfId="0" applyFont="1" applyAlignment="1">
      <alignment vertical="center"/>
    </xf>
    <xf numFmtId="49" fontId="12" fillId="3" borderId="23" xfId="0" applyNumberFormat="1" applyFont="1" applyFill="1" applyBorder="1" applyAlignment="1">
      <alignment horizontal="left" vertical="center" wrapText="1"/>
    </xf>
    <xf numFmtId="49" fontId="12" fillId="3" borderId="15" xfId="0" applyNumberFormat="1" applyFont="1" applyFill="1" applyBorder="1" applyAlignment="1">
      <alignment horizontal="left" vertical="center" wrapText="1"/>
    </xf>
    <xf numFmtId="49" fontId="12" fillId="3" borderId="28" xfId="0" applyNumberFormat="1" applyFont="1" applyFill="1" applyBorder="1" applyAlignment="1">
      <alignment horizontal="left" vertical="center" wrapText="1"/>
    </xf>
    <xf numFmtId="165" fontId="12" fillId="3" borderId="29" xfId="0" applyNumberFormat="1" applyFont="1" applyFill="1" applyBorder="1" applyAlignment="1">
      <alignment horizontal="left" vertical="center" wrapText="1"/>
    </xf>
    <xf numFmtId="0" fontId="4" fillId="0" borderId="10" xfId="0" applyFont="1" applyBorder="1" applyAlignment="1">
      <alignment vertical="center"/>
    </xf>
    <xf numFmtId="49" fontId="25" fillId="13" borderId="0" xfId="0" applyNumberFormat="1" applyFont="1" applyFill="1" applyBorder="1" applyAlignment="1">
      <alignment vertical="center" wrapText="1"/>
    </xf>
    <xf numFmtId="49" fontId="5" fillId="13" borderId="0" xfId="0" applyNumberFormat="1" applyFont="1" applyFill="1" applyBorder="1" applyAlignment="1">
      <alignment vertical="center" wrapText="1"/>
    </xf>
    <xf numFmtId="49" fontId="3" fillId="13" borderId="1" xfId="0" applyNumberFormat="1" applyFont="1" applyFill="1" applyBorder="1" applyAlignment="1">
      <alignment vertical="center" wrapText="1"/>
    </xf>
    <xf numFmtId="49" fontId="3" fillId="13" borderId="5" xfId="0" applyNumberFormat="1" applyFont="1" applyFill="1" applyBorder="1" applyAlignment="1">
      <alignment vertical="center" wrapText="1"/>
    </xf>
    <xf numFmtId="49" fontId="26" fillId="13" borderId="0" xfId="0" applyNumberFormat="1" applyFont="1" applyFill="1" applyBorder="1" applyAlignment="1">
      <alignment horizontal="left" vertical="center" wrapText="1" indent="2"/>
    </xf>
    <xf numFmtId="49" fontId="3" fillId="13" borderId="0" xfId="0" applyNumberFormat="1" applyFont="1" applyFill="1" applyBorder="1" applyAlignment="1">
      <alignment horizontal="left" vertical="center" wrapText="1" indent="2"/>
    </xf>
    <xf numFmtId="49" fontId="3" fillId="13" borderId="0" xfId="0" applyNumberFormat="1" applyFont="1" applyFill="1" applyBorder="1" applyAlignment="1">
      <alignment horizontal="left" vertical="center" wrapText="1" indent="4"/>
    </xf>
    <xf numFmtId="49" fontId="26" fillId="13" borderId="0" xfId="0" applyNumberFormat="1" applyFont="1" applyFill="1" applyBorder="1" applyAlignment="1">
      <alignment horizontal="left" vertical="center" wrapText="1" indent="4"/>
    </xf>
    <xf numFmtId="49" fontId="3" fillId="13" borderId="0" xfId="0" applyNumberFormat="1" applyFont="1" applyFill="1" applyBorder="1" applyAlignment="1">
      <alignment horizontal="left" vertical="center" wrapText="1" indent="6"/>
    </xf>
    <xf numFmtId="49" fontId="26" fillId="13" borderId="0" xfId="0" applyNumberFormat="1" applyFont="1" applyFill="1" applyBorder="1" applyAlignment="1">
      <alignment horizontal="left" vertical="center" wrapText="1" indent="6"/>
    </xf>
    <xf numFmtId="49" fontId="3" fillId="13" borderId="0" xfId="0" applyNumberFormat="1" applyFont="1" applyFill="1" applyBorder="1" applyAlignment="1">
      <alignment horizontal="left" vertical="center" wrapText="1" indent="8"/>
    </xf>
    <xf numFmtId="0" fontId="12" fillId="0" borderId="4" xfId="0" applyFont="1" applyBorder="1" applyAlignment="1">
      <alignment horizontal="left" vertical="center" wrapText="1"/>
    </xf>
    <xf numFmtId="0" fontId="6" fillId="3" borderId="32" xfId="128" applyFont="1" applyFill="1" applyBorder="1" applyAlignment="1">
      <alignment horizontal="left" vertical="center" wrapText="1"/>
    </xf>
    <xf numFmtId="0" fontId="4" fillId="0" borderId="17" xfId="0" applyFont="1" applyBorder="1" applyAlignment="1">
      <alignment vertical="center" wrapText="1"/>
    </xf>
    <xf numFmtId="0" fontId="0" fillId="4" borderId="35" xfId="0" applyFill="1" applyBorder="1" applyAlignment="1">
      <alignment vertical="center" wrapText="1"/>
    </xf>
    <xf numFmtId="0" fontId="0" fillId="4" borderId="18" xfId="0" applyFill="1" applyBorder="1" applyAlignment="1">
      <alignment vertical="center" wrapText="1"/>
    </xf>
    <xf numFmtId="0" fontId="4" fillId="0" borderId="17" xfId="0" applyFont="1" applyBorder="1" applyAlignment="1">
      <alignment vertical="center"/>
    </xf>
    <xf numFmtId="0" fontId="3" fillId="9" borderId="18" xfId="0" applyFont="1" applyFill="1" applyBorder="1" applyAlignment="1">
      <alignment vertical="center"/>
    </xf>
    <xf numFmtId="49" fontId="41" fillId="13" borderId="0" xfId="0" applyNumberFormat="1" applyFont="1" applyFill="1" applyBorder="1" applyAlignment="1">
      <alignment horizontal="left" vertical="center" wrapText="1" indent="2"/>
    </xf>
    <xf numFmtId="0" fontId="21" fillId="0" borderId="0" xfId="0" applyFont="1" applyAlignment="1">
      <alignment horizontal="left" vertical="center"/>
    </xf>
    <xf numFmtId="0" fontId="22" fillId="0" borderId="0" xfId="0" applyFont="1" applyAlignment="1">
      <alignment horizontal="left" vertical="center"/>
    </xf>
    <xf numFmtId="0" fontId="21" fillId="0" borderId="0" xfId="0" applyFont="1" applyAlignment="1">
      <alignment vertical="center"/>
    </xf>
    <xf numFmtId="0" fontId="22" fillId="0" borderId="0" xfId="0" applyFont="1" applyAlignment="1">
      <alignment vertical="center"/>
    </xf>
    <xf numFmtId="0" fontId="22" fillId="8" borderId="0" xfId="0" applyFont="1" applyFill="1" applyAlignment="1">
      <alignment vertical="center"/>
    </xf>
    <xf numFmtId="0" fontId="22" fillId="0" borderId="0" xfId="0" applyFont="1" applyFill="1" applyAlignment="1">
      <alignment vertical="center"/>
    </xf>
    <xf numFmtId="0" fontId="6" fillId="9" borderId="34" xfId="128" applyFill="1" applyBorder="1" applyAlignment="1">
      <alignment horizontal="left" vertical="center" wrapText="1"/>
    </xf>
    <xf numFmtId="164" fontId="12" fillId="3" borderId="32" xfId="245" applyNumberFormat="1" applyFont="1" applyFill="1" applyBorder="1" applyAlignment="1">
      <alignment horizontal="left" vertical="center" wrapText="1"/>
    </xf>
    <xf numFmtId="0" fontId="42" fillId="0" borderId="2" xfId="0" applyFont="1" applyFill="1" applyBorder="1" applyAlignment="1">
      <alignment vertical="center" wrapText="1"/>
    </xf>
    <xf numFmtId="0" fontId="42" fillId="0" borderId="0" xfId="0" applyFont="1"/>
    <xf numFmtId="0" fontId="42" fillId="0" borderId="0" xfId="0" applyFont="1" applyFill="1" applyBorder="1" applyAlignment="1">
      <alignment vertical="center" wrapText="1"/>
    </xf>
    <xf numFmtId="0" fontId="12" fillId="0" borderId="14" xfId="0" applyFont="1" applyBorder="1"/>
    <xf numFmtId="3" fontId="22" fillId="0" borderId="0" xfId="0" applyNumberFormat="1" applyFont="1"/>
    <xf numFmtId="166" fontId="43" fillId="3" borderId="25" xfId="245" applyNumberFormat="1" applyFont="1" applyFill="1" applyBorder="1" applyAlignment="1">
      <alignment horizontal="left" vertical="center" wrapText="1"/>
    </xf>
    <xf numFmtId="0" fontId="36" fillId="0" borderId="0" xfId="0" applyFont="1" applyBorder="1" applyAlignment="1">
      <alignment vertical="center"/>
    </xf>
    <xf numFmtId="165" fontId="12" fillId="3" borderId="15" xfId="0" applyNumberFormat="1" applyFont="1" applyFill="1" applyBorder="1" applyAlignment="1">
      <alignment horizontal="left" vertical="center" wrapText="1"/>
    </xf>
    <xf numFmtId="0" fontId="0" fillId="0" borderId="0" xfId="0" applyBorder="1" applyAlignment="1">
      <alignment vertical="center"/>
    </xf>
    <xf numFmtId="3" fontId="11" fillId="0" borderId="0" xfId="0" applyNumberFormat="1" applyFont="1" applyBorder="1" applyAlignment="1">
      <alignment vertical="center"/>
    </xf>
    <xf numFmtId="0" fontId="8" fillId="2" borderId="37" xfId="27" applyFont="1" applyBorder="1" applyAlignment="1">
      <alignment vertical="center" wrapText="1"/>
    </xf>
    <xf numFmtId="0" fontId="42" fillId="0" borderId="0" xfId="0" applyFont="1" applyBorder="1"/>
    <xf numFmtId="0" fontId="44" fillId="5" borderId="0" xfId="0" applyFont="1" applyFill="1" applyBorder="1" applyAlignment="1">
      <alignment vertical="center" wrapText="1"/>
    </xf>
    <xf numFmtId="0" fontId="42" fillId="5" borderId="0" xfId="0" applyFont="1" applyFill="1" applyBorder="1" applyAlignment="1">
      <alignment vertical="center" wrapText="1"/>
    </xf>
    <xf numFmtId="0" fontId="42" fillId="5" borderId="0" xfId="0" applyFont="1" applyFill="1" applyBorder="1" applyAlignment="1">
      <alignment vertical="center"/>
    </xf>
    <xf numFmtId="0" fontId="8" fillId="2" borderId="38" xfId="27" applyFont="1" applyBorder="1" applyAlignment="1">
      <alignment vertical="center" wrapText="1"/>
    </xf>
    <xf numFmtId="0" fontId="44" fillId="5" borderId="0" xfId="0" applyFont="1" applyFill="1" applyBorder="1" applyAlignment="1">
      <alignment vertical="center"/>
    </xf>
    <xf numFmtId="0" fontId="3" fillId="0" borderId="0" xfId="0" applyFont="1" applyAlignment="1">
      <alignment vertical="top"/>
    </xf>
    <xf numFmtId="49" fontId="26" fillId="13" borderId="0" xfId="0" applyNumberFormat="1" applyFont="1" applyFill="1" applyBorder="1" applyAlignment="1">
      <alignment horizontal="left" vertical="center"/>
    </xf>
    <xf numFmtId="3" fontId="1" fillId="0" borderId="0" xfId="0" applyNumberFormat="1" applyFont="1"/>
    <xf numFmtId="164" fontId="22" fillId="0" borderId="0" xfId="245" applyFont="1"/>
    <xf numFmtId="164" fontId="22" fillId="0" borderId="0" xfId="245" applyFont="1" applyAlignment="1">
      <alignment vertical="center"/>
    </xf>
    <xf numFmtId="165" fontId="1" fillId="3" borderId="15" xfId="0" applyNumberFormat="1" applyFont="1" applyFill="1" applyBorder="1" applyAlignment="1">
      <alignment horizontal="left" vertical="center" wrapText="1"/>
    </xf>
    <xf numFmtId="49" fontId="1" fillId="3" borderId="15" xfId="0" applyNumberFormat="1" applyFont="1" applyFill="1" applyBorder="1" applyAlignment="1">
      <alignment horizontal="left" vertical="center" wrapText="1"/>
    </xf>
    <xf numFmtId="4" fontId="1" fillId="0" borderId="0" xfId="0" applyNumberFormat="1" applyFont="1"/>
    <xf numFmtId="164" fontId="1" fillId="0" borderId="0" xfId="245" applyFont="1"/>
    <xf numFmtId="0" fontId="45" fillId="4" borderId="26" xfId="128" applyFont="1" applyFill="1" applyBorder="1" applyAlignment="1">
      <alignment horizontal="left" wrapText="1"/>
    </xf>
    <xf numFmtId="0" fontId="45" fillId="4" borderId="26" xfId="128" applyFont="1" applyFill="1" applyBorder="1" applyAlignment="1">
      <alignment horizontal="left" vertical="center" wrapText="1"/>
    </xf>
    <xf numFmtId="0" fontId="45" fillId="0" borderId="0" xfId="128" applyFont="1"/>
    <xf numFmtId="165" fontId="45" fillId="3" borderId="26" xfId="128" applyNumberFormat="1" applyFont="1" applyFill="1" applyBorder="1" applyAlignment="1">
      <alignment horizontal="left" wrapText="1"/>
    </xf>
    <xf numFmtId="0" fontId="45" fillId="3" borderId="26" xfId="128" applyFont="1" applyFill="1" applyBorder="1" applyAlignment="1">
      <alignment horizontal="left" vertical="center" wrapText="1"/>
    </xf>
    <xf numFmtId="0" fontId="45" fillId="4" borderId="29" xfId="128" applyFont="1" applyFill="1" applyBorder="1" applyAlignment="1">
      <alignment horizontal="left" vertical="center" wrapText="1"/>
    </xf>
    <xf numFmtId="0" fontId="12" fillId="9" borderId="2" xfId="0" applyFont="1" applyFill="1" applyBorder="1" applyAlignment="1">
      <alignment vertical="top" wrapText="1"/>
    </xf>
    <xf numFmtId="0" fontId="46" fillId="3" borderId="2" xfId="0" applyFont="1" applyFill="1" applyBorder="1" applyAlignment="1">
      <alignment vertical="top" wrapText="1"/>
    </xf>
    <xf numFmtId="0" fontId="12" fillId="9" borderId="0" xfId="0" applyFont="1" applyFill="1" applyBorder="1" applyAlignment="1">
      <alignment vertical="top" wrapText="1"/>
    </xf>
    <xf numFmtId="0" fontId="46" fillId="3" borderId="0" xfId="0" applyFont="1" applyFill="1" applyAlignment="1">
      <alignment vertical="top" wrapText="1"/>
    </xf>
    <xf numFmtId="0" fontId="12" fillId="9" borderId="0" xfId="0" applyFont="1" applyFill="1" applyBorder="1" applyAlignment="1">
      <alignment wrapText="1"/>
    </xf>
    <xf numFmtId="0" fontId="46" fillId="9" borderId="2" xfId="0" applyFont="1" applyFill="1" applyBorder="1"/>
    <xf numFmtId="0" fontId="16" fillId="9" borderId="2" xfId="0" applyFont="1" applyFill="1" applyBorder="1"/>
    <xf numFmtId="0" fontId="46" fillId="3" borderId="2" xfId="0" applyFont="1" applyFill="1" applyBorder="1"/>
    <xf numFmtId="0" fontId="46" fillId="9" borderId="0" xfId="0" applyFont="1" applyFill="1" applyBorder="1"/>
    <xf numFmtId="0" fontId="16" fillId="9" borderId="2" xfId="0" applyFont="1" applyFill="1" applyBorder="1" applyAlignment="1">
      <alignment vertical="top"/>
    </xf>
    <xf numFmtId="0" fontId="16" fillId="9" borderId="0" xfId="0" applyFont="1" applyFill="1" applyBorder="1" applyAlignment="1">
      <alignment vertical="top"/>
    </xf>
    <xf numFmtId="0" fontId="16" fillId="9" borderId="0" xfId="0" applyFont="1" applyFill="1" applyBorder="1"/>
    <xf numFmtId="0" fontId="46" fillId="9" borderId="9" xfId="0" applyFont="1" applyFill="1" applyBorder="1"/>
    <xf numFmtId="0" fontId="46" fillId="3" borderId="9" xfId="0" applyFont="1" applyFill="1" applyBorder="1"/>
    <xf numFmtId="0" fontId="46" fillId="9" borderId="10" xfId="0" applyFont="1" applyFill="1" applyBorder="1"/>
    <xf numFmtId="0" fontId="12" fillId="9" borderId="9" xfId="0" applyFont="1" applyFill="1" applyBorder="1" applyAlignment="1">
      <alignment vertical="center"/>
    </xf>
    <xf numFmtId="0" fontId="12" fillId="9" borderId="2" xfId="0" applyFont="1" applyFill="1" applyBorder="1" applyAlignment="1">
      <alignment vertical="center"/>
    </xf>
    <xf numFmtId="0" fontId="46" fillId="9" borderId="9" xfId="0" applyFont="1" applyFill="1" applyBorder="1" applyAlignment="1">
      <alignment vertical="center"/>
    </xf>
    <xf numFmtId="0" fontId="46" fillId="9" borderId="30" xfId="0" applyFont="1" applyFill="1" applyBorder="1" applyAlignment="1">
      <alignment vertical="center"/>
    </xf>
    <xf numFmtId="0" fontId="46" fillId="9" borderId="14" xfId="0" applyFont="1" applyFill="1" applyBorder="1" applyAlignment="1">
      <alignment vertical="center"/>
    </xf>
    <xf numFmtId="0" fontId="46" fillId="9" borderId="0" xfId="0" applyFont="1" applyFill="1" applyBorder="1" applyAlignment="1">
      <alignment vertical="center"/>
    </xf>
    <xf numFmtId="166" fontId="47" fillId="0" borderId="0" xfId="245" applyNumberFormat="1" applyFont="1"/>
    <xf numFmtId="4" fontId="48" fillId="0" borderId="0" xfId="0" applyNumberFormat="1" applyFont="1"/>
    <xf numFmtId="164" fontId="3" fillId="0" borderId="0" xfId="245" applyFont="1" applyAlignment="1">
      <alignment vertical="center"/>
    </xf>
    <xf numFmtId="43" fontId="3" fillId="0" borderId="0" xfId="0" applyNumberFormat="1" applyFont="1" applyAlignment="1">
      <alignment vertical="center"/>
    </xf>
    <xf numFmtId="3" fontId="49" fillId="0" borderId="0" xfId="0" applyNumberFormat="1" applyFont="1"/>
    <xf numFmtId="3" fontId="3" fillId="0" borderId="0" xfId="0" applyNumberFormat="1" applyFont="1" applyAlignment="1">
      <alignment vertical="center"/>
    </xf>
    <xf numFmtId="4" fontId="50" fillId="5" borderId="0" xfId="0" applyNumberFormat="1" applyFont="1" applyFill="1" applyBorder="1" applyAlignment="1">
      <alignment horizontal="center" vertical="center" wrapText="1"/>
    </xf>
    <xf numFmtId="4" fontId="51" fillId="5" borderId="0" xfId="0" applyNumberFormat="1" applyFont="1" applyFill="1" applyBorder="1" applyAlignment="1">
      <alignment horizontal="right" vertical="center"/>
    </xf>
    <xf numFmtId="0" fontId="0" fillId="0" borderId="0" xfId="0" applyFont="1" applyAlignment="1">
      <alignment vertical="center"/>
    </xf>
    <xf numFmtId="4" fontId="52" fillId="5" borderId="0" xfId="0" applyNumberFormat="1" applyFont="1" applyFill="1" applyBorder="1" applyAlignment="1">
      <alignment horizontal="justify" vertical="center" wrapText="1"/>
    </xf>
    <xf numFmtId="4" fontId="53" fillId="5" borderId="0" xfId="0" applyNumberFormat="1" applyFont="1" applyFill="1" applyBorder="1" applyAlignment="1">
      <alignment horizontal="justify" vertical="center" wrapText="1"/>
    </xf>
    <xf numFmtId="4" fontId="22" fillId="0" borderId="0" xfId="0" applyNumberFormat="1" applyFont="1" applyBorder="1" applyAlignment="1">
      <alignment horizontal="justify" vertical="center" wrapText="1"/>
    </xf>
    <xf numFmtId="3" fontId="16" fillId="0" borderId="0" xfId="0" applyNumberFormat="1" applyFont="1"/>
    <xf numFmtId="167" fontId="12" fillId="0" borderId="0" xfId="245" applyNumberFormat="1" applyFont="1" applyBorder="1" applyAlignment="1">
      <alignment vertical="center"/>
    </xf>
    <xf numFmtId="3" fontId="16" fillId="5" borderId="0" xfId="0" applyNumberFormat="1" applyFont="1" applyFill="1" applyBorder="1" applyAlignment="1">
      <alignment vertical="center"/>
    </xf>
    <xf numFmtId="3" fontId="39" fillId="11" borderId="0" xfId="0" applyNumberFormat="1" applyFont="1" applyFill="1" applyAlignment="1">
      <alignment vertical="center"/>
    </xf>
    <xf numFmtId="3" fontId="15" fillId="0" borderId="35" xfId="0" applyNumberFormat="1" applyFont="1" applyBorder="1" applyAlignment="1">
      <alignment vertical="center" wrapText="1"/>
    </xf>
    <xf numFmtId="3" fontId="15" fillId="0" borderId="2" xfId="0" applyNumberFormat="1" applyFont="1" applyBorder="1" applyAlignment="1">
      <alignment vertical="center" wrapText="1"/>
    </xf>
    <xf numFmtId="164" fontId="16" fillId="0" borderId="0" xfId="245" applyFont="1" applyBorder="1"/>
    <xf numFmtId="0" fontId="16" fillId="5" borderId="0" xfId="0" applyFont="1" applyFill="1" applyBorder="1" applyAlignment="1">
      <alignment horizontal="right" vertical="center"/>
    </xf>
    <xf numFmtId="3" fontId="16" fillId="0" borderId="0" xfId="0" applyNumberFormat="1" applyFont="1" applyBorder="1"/>
    <xf numFmtId="3" fontId="16" fillId="5" borderId="0" xfId="0" applyNumberFormat="1" applyFont="1" applyFill="1" applyBorder="1" applyAlignment="1">
      <alignment horizontal="right" vertical="center"/>
    </xf>
    <xf numFmtId="0" fontId="16" fillId="5" borderId="39" xfId="0" applyFont="1" applyFill="1" applyBorder="1" applyAlignment="1">
      <alignment horizontal="right" vertical="center"/>
    </xf>
    <xf numFmtId="0" fontId="16" fillId="5" borderId="0" xfId="0" applyFont="1" applyFill="1" applyBorder="1"/>
    <xf numFmtId="3" fontId="12" fillId="0" borderId="0" xfId="0" applyNumberFormat="1" applyFont="1" applyBorder="1"/>
    <xf numFmtId="166" fontId="16" fillId="0" borderId="0" xfId="245" applyNumberFormat="1" applyFont="1" applyBorder="1"/>
    <xf numFmtId="4" fontId="16" fillId="5" borderId="0" xfId="0" applyNumberFormat="1" applyFont="1" applyFill="1" applyBorder="1" applyAlignment="1">
      <alignment horizontal="right" vertical="center"/>
    </xf>
    <xf numFmtId="164" fontId="16" fillId="0" borderId="0" xfId="245" applyFont="1"/>
    <xf numFmtId="4" fontId="12" fillId="14" borderId="0" xfId="0" applyNumberFormat="1" applyFont="1" applyFill="1" applyBorder="1"/>
    <xf numFmtId="4" fontId="16" fillId="0" borderId="0" xfId="0" applyNumberFormat="1" applyFont="1" applyBorder="1"/>
    <xf numFmtId="168" fontId="12" fillId="14" borderId="0" xfId="245" applyNumberFormat="1" applyFont="1" applyFill="1" applyBorder="1"/>
    <xf numFmtId="4" fontId="16" fillId="0" borderId="0" xfId="0" applyNumberFormat="1" applyFont="1"/>
    <xf numFmtId="168" fontId="12" fillId="15" borderId="2" xfId="245" applyNumberFormat="1" applyFont="1" applyFill="1" applyBorder="1"/>
    <xf numFmtId="4" fontId="12" fillId="15" borderId="0" xfId="0" applyNumberFormat="1" applyFont="1" applyFill="1" applyBorder="1"/>
    <xf numFmtId="168" fontId="12" fillId="15" borderId="0" xfId="245" applyNumberFormat="1" applyFont="1" applyFill="1" applyBorder="1"/>
    <xf numFmtId="0" fontId="16" fillId="5" borderId="36" xfId="0" applyFont="1" applyFill="1" applyBorder="1" applyAlignment="1">
      <alignment horizontal="right" vertical="center"/>
    </xf>
    <xf numFmtId="3" fontId="16" fillId="5" borderId="36" xfId="0" applyNumberFormat="1" applyFont="1" applyFill="1" applyBorder="1" applyAlignment="1">
      <alignment horizontal="right" vertical="center"/>
    </xf>
    <xf numFmtId="3" fontId="15" fillId="0" borderId="18" xfId="0" applyNumberFormat="1" applyFont="1" applyBorder="1" applyAlignment="1">
      <alignment vertical="center" wrapText="1"/>
    </xf>
    <xf numFmtId="167" fontId="12" fillId="0" borderId="10" xfId="245" applyNumberFormat="1" applyFont="1" applyBorder="1" applyAlignment="1">
      <alignment vertical="center"/>
    </xf>
    <xf numFmtId="0" fontId="14" fillId="11" borderId="0" xfId="0" applyFont="1" applyFill="1" applyAlignment="1">
      <alignment vertical="center"/>
    </xf>
    <xf numFmtId="3" fontId="14" fillId="11" borderId="0" xfId="0" applyNumberFormat="1" applyFont="1" applyFill="1" applyAlignment="1">
      <alignment vertical="center"/>
    </xf>
    <xf numFmtId="0" fontId="12" fillId="0" borderId="0" xfId="0" applyFont="1" applyFill="1" applyBorder="1" applyAlignment="1">
      <alignment vertical="center"/>
    </xf>
    <xf numFmtId="4" fontId="54" fillId="0" borderId="0" xfId="0" applyNumberFormat="1" applyFont="1"/>
    <xf numFmtId="0" fontId="12" fillId="0" borderId="0" xfId="0" applyFont="1" applyFill="1" applyBorder="1" applyAlignment="1">
      <alignment vertical="center" wrapText="1"/>
    </xf>
    <xf numFmtId="3" fontId="12" fillId="0" borderId="8" xfId="245" applyNumberFormat="1" applyFont="1" applyFill="1" applyBorder="1" applyAlignment="1">
      <alignment vertical="center" wrapText="1"/>
    </xf>
    <xf numFmtId="3" fontId="54" fillId="0" borderId="0" xfId="0" applyNumberFormat="1" applyFont="1"/>
    <xf numFmtId="3" fontId="12" fillId="0" borderId="0" xfId="0" applyNumberFormat="1" applyFont="1"/>
    <xf numFmtId="3" fontId="16" fillId="0" borderId="0" xfId="0" applyNumberFormat="1" applyFont="1" applyAlignment="1">
      <alignment wrapText="1"/>
    </xf>
    <xf numFmtId="3" fontId="12" fillId="0" borderId="8" xfId="245" applyNumberFormat="1" applyFont="1" applyBorder="1" applyAlignment="1">
      <alignment vertical="center" wrapText="1"/>
    </xf>
    <xf numFmtId="3" fontId="12" fillId="0" borderId="0" xfId="245" applyNumberFormat="1" applyFont="1" applyBorder="1" applyAlignment="1">
      <alignment vertical="center" wrapText="1"/>
    </xf>
    <xf numFmtId="3" fontId="14" fillId="0" borderId="8" xfId="245" applyNumberFormat="1" applyFont="1" applyFill="1" applyBorder="1" applyAlignment="1">
      <alignment vertical="center" wrapText="1"/>
    </xf>
    <xf numFmtId="0" fontId="12" fillId="0" borderId="10" xfId="0" applyFont="1" applyFill="1" applyBorder="1" applyAlignment="1">
      <alignment vertical="center" wrapText="1"/>
    </xf>
    <xf numFmtId="3" fontId="12" fillId="0" borderId="11" xfId="245" applyNumberFormat="1" applyFont="1" applyFill="1" applyBorder="1" applyAlignment="1">
      <alignment vertical="center" wrapText="1"/>
    </xf>
    <xf numFmtId="0" fontId="22" fillId="0" borderId="0" xfId="0" applyFont="1" applyAlignment="1">
      <alignment vertical="center"/>
    </xf>
    <xf numFmtId="0" fontId="0" fillId="0" borderId="0" xfId="0" applyAlignment="1">
      <alignment vertical="center"/>
    </xf>
    <xf numFmtId="0" fontId="22" fillId="7" borderId="0" xfId="0" applyFont="1" applyFill="1" applyAlignment="1">
      <alignment vertical="center"/>
    </xf>
    <xf numFmtId="0" fontId="38" fillId="6" borderId="0" xfId="0" applyFont="1" applyFill="1" applyAlignment="1">
      <alignment vertical="center"/>
    </xf>
    <xf numFmtId="0" fontId="3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165" fontId="12" fillId="4" borderId="25" xfId="0" applyNumberFormat="1" applyFont="1" applyFill="1" applyBorder="1" applyAlignment="1">
      <alignment horizontal="left" vertical="center" wrapText="1"/>
    </xf>
    <xf numFmtId="165" fontId="12" fillId="4" borderId="15" xfId="0" applyNumberFormat="1" applyFont="1" applyFill="1" applyBorder="1" applyAlignment="1">
      <alignment horizontal="left" vertical="center" wrapText="1"/>
    </xf>
    <xf numFmtId="0" fontId="12" fillId="9" borderId="25" xfId="0" applyFont="1" applyFill="1" applyBorder="1" applyAlignment="1">
      <alignment horizontal="left" vertical="center" wrapText="1"/>
    </xf>
    <xf numFmtId="0" fontId="12" fillId="9" borderId="15" xfId="0" applyFont="1" applyFill="1" applyBorder="1" applyAlignment="1">
      <alignment horizontal="left" vertical="center" wrapText="1"/>
    </xf>
    <xf numFmtId="0" fontId="12" fillId="4" borderId="25" xfId="0" applyFont="1" applyFill="1" applyBorder="1" applyAlignment="1">
      <alignment horizontal="left" vertical="center" wrapText="1"/>
    </xf>
    <xf numFmtId="0" fontId="12" fillId="4" borderId="15" xfId="0" applyFont="1" applyFill="1" applyBorder="1" applyAlignment="1">
      <alignment horizontal="left" vertical="center" wrapText="1"/>
    </xf>
    <xf numFmtId="165" fontId="12" fillId="3" borderId="25" xfId="0" applyNumberFormat="1" applyFont="1" applyFill="1" applyBorder="1" applyAlignment="1">
      <alignment horizontal="left" vertical="center" wrapText="1"/>
    </xf>
    <xf numFmtId="165" fontId="12" fillId="3" borderId="15" xfId="0" applyNumberFormat="1" applyFont="1" applyFill="1" applyBorder="1" applyAlignment="1">
      <alignment horizontal="left" vertical="center" wrapText="1"/>
    </xf>
    <xf numFmtId="165" fontId="12" fillId="4" borderId="27" xfId="0" applyNumberFormat="1" applyFont="1" applyFill="1" applyBorder="1" applyAlignment="1">
      <alignment horizontal="left" vertical="center" wrapText="1"/>
    </xf>
    <xf numFmtId="165" fontId="12" fillId="4" borderId="28" xfId="0" applyNumberFormat="1" applyFont="1" applyFill="1" applyBorder="1" applyAlignment="1">
      <alignment horizontal="left" vertical="center" wrapText="1"/>
    </xf>
    <xf numFmtId="0" fontId="12" fillId="9" borderId="22" xfId="0" applyFont="1" applyFill="1" applyBorder="1" applyAlignment="1">
      <alignment horizontal="left" vertical="center" wrapText="1"/>
    </xf>
    <xf numFmtId="0" fontId="12" fillId="9" borderId="23" xfId="0" applyFont="1" applyFill="1" applyBorder="1" applyAlignment="1">
      <alignment horizontal="left" vertical="center" wrapText="1"/>
    </xf>
    <xf numFmtId="0" fontId="15" fillId="0" borderId="0" xfId="0" applyFont="1" applyBorder="1" applyAlignment="1">
      <alignment horizontal="left" vertical="center"/>
    </xf>
    <xf numFmtId="0" fontId="0" fillId="0" borderId="0" xfId="0" applyFont="1" applyBorder="1" applyAlignment="1">
      <alignment horizontal="left" vertical="center"/>
    </xf>
    <xf numFmtId="3" fontId="15" fillId="0" borderId="2" xfId="0" applyNumberFormat="1" applyFont="1" applyBorder="1" applyAlignment="1">
      <alignment vertical="center"/>
    </xf>
    <xf numFmtId="0" fontId="36" fillId="0" borderId="0" xfId="0" applyFont="1" applyBorder="1" applyAlignment="1">
      <alignment vertical="center"/>
    </xf>
    <xf numFmtId="0" fontId="10" fillId="0" borderId="3" xfId="0" applyFont="1" applyBorder="1" applyAlignment="1">
      <alignment horizontal="left" vertical="center"/>
    </xf>
    <xf numFmtId="0" fontId="0" fillId="0" borderId="4" xfId="0" applyBorder="1" applyAlignment="1">
      <alignment vertical="center"/>
    </xf>
    <xf numFmtId="0" fontId="0" fillId="0" borderId="0" xfId="0" applyBorder="1" applyAlignment="1">
      <alignment vertical="center"/>
    </xf>
    <xf numFmtId="0" fontId="28" fillId="0" borderId="0" xfId="0" applyFont="1" applyAlignment="1">
      <alignment vertical="center"/>
    </xf>
    <xf numFmtId="0" fontId="27" fillId="0" borderId="0" xfId="0" applyFont="1" applyAlignment="1">
      <alignment vertical="center"/>
    </xf>
    <xf numFmtId="0" fontId="18" fillId="0" borderId="0" xfId="0" applyFont="1" applyAlignment="1">
      <alignment vertical="center"/>
    </xf>
    <xf numFmtId="0" fontId="10" fillId="0" borderId="3" xfId="0" applyFont="1" applyBorder="1" applyAlignment="1">
      <alignment vertical="center"/>
    </xf>
    <xf numFmtId="0" fontId="10" fillId="0" borderId="4" xfId="0" applyFont="1" applyBorder="1" applyAlignment="1">
      <alignment vertical="center"/>
    </xf>
    <xf numFmtId="0" fontId="10" fillId="0" borderId="7" xfId="0" applyFont="1" applyBorder="1" applyAlignment="1">
      <alignment vertical="center"/>
    </xf>
    <xf numFmtId="0" fontId="27" fillId="0" borderId="2" xfId="0" applyFont="1" applyBorder="1" applyAlignment="1">
      <alignment horizontal="left" vertical="center" wrapText="1"/>
    </xf>
    <xf numFmtId="0" fontId="37" fillId="0" borderId="0" xfId="0" applyFont="1" applyBorder="1" applyAlignment="1">
      <alignment horizontal="left" vertical="center" wrapText="1"/>
    </xf>
    <xf numFmtId="0" fontId="37" fillId="0" borderId="8" xfId="0" applyFont="1" applyBorder="1" applyAlignment="1">
      <alignment horizontal="left" vertical="center" wrapText="1"/>
    </xf>
    <xf numFmtId="0" fontId="30" fillId="0" borderId="30" xfId="0" applyFont="1" applyBorder="1" applyAlignment="1">
      <alignment vertical="center" wrapText="1"/>
    </xf>
    <xf numFmtId="0" fontId="0" fillId="0" borderId="14" xfId="0" applyBorder="1" applyAlignment="1">
      <alignment vertical="center" wrapText="1"/>
    </xf>
    <xf numFmtId="0" fontId="0" fillId="0" borderId="16" xfId="0" applyBorder="1" applyAlignment="1">
      <alignment vertical="center" wrapText="1"/>
    </xf>
  </cellXfs>
  <cellStyles count="331">
    <cellStyle name="Comma" xfId="245" builtinId="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cellStyle name="Input" xfId="27" builtinId="20"/>
    <cellStyle name="Normal" xfId="0" builtinId="0"/>
    <cellStyle name="Output" xfId="320" builtinId="21"/>
  </cellStyles>
  <dxfs count="1">
    <dxf>
      <fill>
        <patternFill>
          <bgColor rgb="FF00B050"/>
        </patternFill>
      </fill>
    </dxf>
  </dxfs>
  <tableStyles count="0" defaultTableStyle="TableStyleMedium9" defaultPivotStyle="PivotStyleMedium4"/>
  <colors>
    <mruColors>
      <color rgb="FFA6A6A6"/>
      <color rgb="FFFABF8F"/>
      <color rgb="FFF7FAB4"/>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ta@eiti.org."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fredarry121@yahoo.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eservices.gov.gh/MINCOM" TargetMode="External"/><Relationship Id="rId2" Type="http://schemas.openxmlformats.org/officeDocument/2006/relationships/hyperlink" Target="https://www.ghanapetroleumregister.com/licensing-rounds" TargetMode="External"/><Relationship Id="rId1" Type="http://schemas.openxmlformats.org/officeDocument/2006/relationships/hyperlink" Target="http://www.mofep.gov.gh/budget-statement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D48"/>
  <sheetViews>
    <sheetView showGridLines="0" workbookViewId="0"/>
  </sheetViews>
  <sheetFormatPr defaultColWidth="3.5" defaultRowHeight="24" customHeight="1"/>
  <cols>
    <col min="1" max="1" width="3.5" style="6"/>
    <col min="2" max="2" width="30.3984375" style="6" customWidth="1"/>
    <col min="3" max="3" width="37.8984375" style="6" customWidth="1"/>
    <col min="4" max="4" width="85.8984375" style="6" customWidth="1"/>
    <col min="5" max="16384" width="3.5" style="6"/>
  </cols>
  <sheetData>
    <row r="1" spans="2:4" ht="15.9" customHeight="1"/>
    <row r="2" spans="2:4" ht="21">
      <c r="B2" s="242" t="s">
        <v>125</v>
      </c>
      <c r="C2" s="238"/>
      <c r="D2" s="238"/>
    </row>
    <row r="3" spans="2:4" ht="15.9" customHeight="1">
      <c r="B3" s="125" t="s">
        <v>237</v>
      </c>
      <c r="C3" s="125"/>
      <c r="D3" s="125"/>
    </row>
    <row r="4" spans="2:4" ht="15.9" customHeight="1">
      <c r="B4" s="123"/>
      <c r="C4" s="124"/>
      <c r="D4" s="124"/>
    </row>
    <row r="5" spans="2:4" ht="15.9" customHeight="1">
      <c r="B5" s="124" t="s">
        <v>238</v>
      </c>
      <c r="C5" s="124"/>
      <c r="D5" s="124"/>
    </row>
    <row r="6" spans="2:4" ht="15.9" customHeight="1">
      <c r="B6" s="243" t="s">
        <v>239</v>
      </c>
      <c r="C6" s="243"/>
      <c r="D6" s="243"/>
    </row>
    <row r="7" spans="2:4" ht="15.9" customHeight="1">
      <c r="B7" s="243"/>
      <c r="C7" s="243"/>
      <c r="D7" s="243"/>
    </row>
    <row r="8" spans="2:4" ht="15.9" customHeight="1">
      <c r="B8" s="237"/>
      <c r="C8" s="238"/>
      <c r="D8" s="238"/>
    </row>
    <row r="9" spans="2:4" ht="15.9" customHeight="1">
      <c r="B9" s="237" t="s">
        <v>241</v>
      </c>
      <c r="C9" s="238"/>
      <c r="D9" s="238"/>
    </row>
    <row r="10" spans="2:4" ht="15.9" customHeight="1">
      <c r="B10" s="237" t="s">
        <v>34</v>
      </c>
      <c r="C10" s="238"/>
      <c r="D10" s="238"/>
    </row>
    <row r="11" spans="2:4" ht="15.9" customHeight="1">
      <c r="B11" s="237"/>
      <c r="C11" s="238"/>
      <c r="D11" s="238"/>
    </row>
    <row r="12" spans="2:4" ht="15.9" customHeight="1">
      <c r="B12" s="237" t="s">
        <v>35</v>
      </c>
      <c r="C12" s="238"/>
      <c r="D12" s="238"/>
    </row>
    <row r="13" spans="2:4" ht="15.9" customHeight="1">
      <c r="B13" s="237" t="s">
        <v>124</v>
      </c>
      <c r="C13" s="238"/>
      <c r="D13" s="238"/>
    </row>
    <row r="14" spans="2:4" ht="15.9" customHeight="1">
      <c r="B14" s="237" t="s">
        <v>24</v>
      </c>
      <c r="C14" s="238"/>
      <c r="D14" s="238"/>
    </row>
    <row r="15" spans="2:4" ht="15.9" customHeight="1">
      <c r="B15" s="237" t="s">
        <v>240</v>
      </c>
      <c r="C15" s="238"/>
      <c r="D15" s="238"/>
    </row>
    <row r="16" spans="2:4" ht="15.9" customHeight="1">
      <c r="B16" s="237"/>
      <c r="C16" s="238"/>
      <c r="D16" s="238"/>
    </row>
    <row r="17" spans="2:4" ht="15.9" customHeight="1">
      <c r="B17" s="240" t="s">
        <v>25</v>
      </c>
      <c r="C17" s="241"/>
      <c r="D17" s="128"/>
    </row>
    <row r="18" spans="2:4" ht="15.9" customHeight="1">
      <c r="B18" s="239" t="s">
        <v>26</v>
      </c>
      <c r="C18" s="238"/>
      <c r="D18" s="128"/>
    </row>
    <row r="19" spans="2:4" ht="15.9" customHeight="1">
      <c r="B19" s="127"/>
      <c r="C19" s="127"/>
      <c r="D19" s="127"/>
    </row>
    <row r="20" spans="2:4" ht="15.9" customHeight="1">
      <c r="B20" s="126"/>
      <c r="C20" s="126"/>
      <c r="D20" s="126"/>
    </row>
    <row r="21" spans="2:4" ht="15.9" customHeight="1">
      <c r="B21" s="126" t="s">
        <v>175</v>
      </c>
      <c r="C21" s="126"/>
      <c r="D21" s="30" t="s">
        <v>201</v>
      </c>
    </row>
    <row r="22" spans="2:4" ht="15.9" customHeight="1">
      <c r="B22" s="7"/>
      <c r="C22" s="7"/>
      <c r="D22" s="7"/>
    </row>
    <row r="23" spans="2:4" ht="15.9" customHeight="1">
      <c r="B23" s="7"/>
      <c r="C23" s="7"/>
    </row>
    <row r="24" spans="2:4" ht="15.9" customHeight="1"/>
    <row r="25" spans="2:4" ht="13.8"/>
    <row r="26" spans="2:4" ht="13.8"/>
    <row r="27" spans="2:4" ht="13.8"/>
    <row r="28" spans="2:4" ht="13.8"/>
    <row r="29" spans="2:4" ht="13.8"/>
    <row r="30" spans="2:4" ht="13.8"/>
    <row r="31" spans="2:4" ht="13.8"/>
    <row r="32" spans="2:4" ht="13.8"/>
    <row r="33" ht="13.8"/>
    <row r="34" ht="13.8"/>
    <row r="35" ht="13.8"/>
    <row r="36" ht="13.8"/>
    <row r="37" ht="13.8"/>
    <row r="38" ht="13.8"/>
    <row r="39" ht="13.8"/>
    <row r="40" ht="13.8"/>
    <row r="41" ht="13.8"/>
    <row r="42" ht="13.8"/>
    <row r="43" ht="13.8"/>
    <row r="44" ht="13.8"/>
    <row r="45" ht="13.8"/>
    <row r="46" ht="13.8"/>
    <row r="47" ht="13.8"/>
    <row r="48" ht="13.8"/>
  </sheetData>
  <mergeCells count="13">
    <mergeCell ref="B11:D11"/>
    <mergeCell ref="B8:D8"/>
    <mergeCell ref="B18:C18"/>
    <mergeCell ref="B17:C17"/>
    <mergeCell ref="B2:D2"/>
    <mergeCell ref="B12:D12"/>
    <mergeCell ref="B13:D13"/>
    <mergeCell ref="B14:D14"/>
    <mergeCell ref="B15:D15"/>
    <mergeCell ref="B16:D16"/>
    <mergeCell ref="B6:D7"/>
    <mergeCell ref="B9:D9"/>
    <mergeCell ref="B10:D10"/>
  </mergeCells>
  <phoneticPr fontId="9" type="noConversion"/>
  <hyperlinks>
    <hyperlink ref="D21" r:id="rId1"/>
  </hyperlinks>
  <pageMargins left="0.75" right="0.75" top="1" bottom="1" header="0.5" footer="0.5"/>
  <pageSetup paperSize="9" scale="75" fitToHeight="0" orientation="landscape" horizontalDpi="2400" verticalDpi="24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37"/>
  <sheetViews>
    <sheetView showGridLines="0" tabSelected="1" topLeftCell="A13" workbookViewId="0">
      <selection activeCell="D16" sqref="D16"/>
    </sheetView>
  </sheetViews>
  <sheetFormatPr defaultColWidth="3.5" defaultRowHeight="24" customHeight="1"/>
  <cols>
    <col min="1" max="1" width="3.5" style="35"/>
    <col min="2" max="2" width="53.3984375" style="35" customWidth="1"/>
    <col min="3" max="3" width="27" style="35" customWidth="1"/>
    <col min="4" max="4" width="34.3984375" style="35" customWidth="1"/>
    <col min="5" max="5" width="38.3984375" style="35" customWidth="1"/>
    <col min="6" max="16384" width="3.5" style="35"/>
  </cols>
  <sheetData>
    <row r="1" spans="2:5" ht="15.9" customHeight="1"/>
    <row r="2" spans="2:5" ht="24.9" customHeight="1">
      <c r="B2" s="36" t="s">
        <v>123</v>
      </c>
    </row>
    <row r="3" spans="2:5" ht="15.9" customHeight="1">
      <c r="B3" s="37" t="s">
        <v>36</v>
      </c>
    </row>
    <row r="4" spans="2:5" ht="15.9" customHeight="1" thickBot="1">
      <c r="D4" s="8" t="s">
        <v>18</v>
      </c>
      <c r="E4" s="8" t="s">
        <v>172</v>
      </c>
    </row>
    <row r="5" spans="2:5" ht="15.9" customHeight="1">
      <c r="B5" s="38" t="s">
        <v>28</v>
      </c>
      <c r="C5" s="38"/>
      <c r="D5" s="77" t="s">
        <v>243</v>
      </c>
      <c r="E5" s="29"/>
    </row>
    <row r="6" spans="2:5" ht="15.9" customHeight="1">
      <c r="B6" s="39" t="s">
        <v>29</v>
      </c>
      <c r="C6" s="38" t="s">
        <v>6</v>
      </c>
      <c r="D6" s="78">
        <v>42370</v>
      </c>
      <c r="E6" s="29"/>
    </row>
    <row r="7" spans="2:5" ht="15.9" customHeight="1">
      <c r="B7" s="40"/>
      <c r="C7" s="38" t="s">
        <v>7</v>
      </c>
      <c r="D7" s="78">
        <v>42735</v>
      </c>
      <c r="E7" s="29"/>
    </row>
    <row r="8" spans="2:5" ht="15.9" customHeight="1">
      <c r="B8" s="38" t="s">
        <v>30</v>
      </c>
      <c r="C8" s="41"/>
      <c r="D8" s="79" t="s">
        <v>244</v>
      </c>
      <c r="E8" s="29"/>
    </row>
    <row r="9" spans="2:5" ht="15.9" customHeight="1">
      <c r="B9" s="38" t="s">
        <v>31</v>
      </c>
      <c r="C9" s="38"/>
      <c r="D9" s="78">
        <v>43350</v>
      </c>
      <c r="E9" s="29"/>
    </row>
    <row r="10" spans="2:5" ht="15.9" customHeight="1">
      <c r="B10" s="39" t="s">
        <v>32</v>
      </c>
      <c r="C10" s="38" t="s">
        <v>8</v>
      </c>
      <c r="D10" s="79" t="s">
        <v>245</v>
      </c>
      <c r="E10" s="29"/>
    </row>
    <row r="11" spans="2:5" ht="15.9" customHeight="1">
      <c r="B11" s="42" t="s">
        <v>21</v>
      </c>
      <c r="C11" s="38" t="s">
        <v>9</v>
      </c>
      <c r="D11" s="79" t="s">
        <v>245</v>
      </c>
      <c r="E11" s="29"/>
    </row>
    <row r="12" spans="2:5" ht="15.9" customHeight="1">
      <c r="B12" s="43"/>
      <c r="C12" s="38" t="s">
        <v>10</v>
      </c>
      <c r="D12" s="79" t="s">
        <v>245</v>
      </c>
      <c r="E12" s="29"/>
    </row>
    <row r="13" spans="2:5" ht="15.9" customHeight="1">
      <c r="B13" s="43"/>
      <c r="C13" s="38" t="s">
        <v>11</v>
      </c>
      <c r="D13" s="80" t="s">
        <v>12</v>
      </c>
      <c r="E13" s="29"/>
    </row>
    <row r="14" spans="2:5" ht="15.9" customHeight="1">
      <c r="B14" s="39" t="s">
        <v>33</v>
      </c>
      <c r="C14" s="39" t="s">
        <v>22</v>
      </c>
      <c r="D14" s="116" t="s">
        <v>377</v>
      </c>
      <c r="E14" s="29"/>
    </row>
    <row r="15" spans="2:5" ht="15.9" customHeight="1">
      <c r="B15" s="42" t="s">
        <v>23</v>
      </c>
      <c r="C15" s="38" t="s">
        <v>179</v>
      </c>
      <c r="D15" s="116" t="s">
        <v>377</v>
      </c>
      <c r="E15" s="29"/>
    </row>
    <row r="16" spans="2:5" ht="15.9" customHeight="1">
      <c r="B16" s="42"/>
      <c r="C16" s="38" t="s">
        <v>215</v>
      </c>
      <c r="D16" s="116" t="s">
        <v>378</v>
      </c>
      <c r="E16" s="29"/>
    </row>
    <row r="17" spans="2:5" ht="15.9" customHeight="1">
      <c r="C17" s="41" t="s">
        <v>14</v>
      </c>
      <c r="D17" s="81" t="s">
        <v>13</v>
      </c>
      <c r="E17" s="29"/>
    </row>
    <row r="18" spans="2:5" ht="15.9" customHeight="1">
      <c r="B18" s="38" t="s">
        <v>39</v>
      </c>
      <c r="C18" s="38"/>
      <c r="D18" s="82">
        <v>10</v>
      </c>
      <c r="E18" s="29"/>
    </row>
    <row r="19" spans="2:5" ht="15.9" customHeight="1">
      <c r="B19" s="38" t="s">
        <v>40</v>
      </c>
      <c r="C19" s="38"/>
      <c r="D19" s="82">
        <v>20</v>
      </c>
      <c r="E19" s="29"/>
    </row>
    <row r="20" spans="2:5" ht="15.9" customHeight="1">
      <c r="B20" s="39" t="s">
        <v>43</v>
      </c>
      <c r="C20" s="38" t="s">
        <v>127</v>
      </c>
      <c r="D20" s="83" t="s">
        <v>247</v>
      </c>
      <c r="E20" s="29"/>
    </row>
    <row r="21" spans="2:5" ht="15.9" customHeight="1">
      <c r="B21" s="40"/>
      <c r="C21" s="38" t="s">
        <v>198</v>
      </c>
      <c r="D21" s="130">
        <v>3.72</v>
      </c>
      <c r="E21" s="29"/>
    </row>
    <row r="22" spans="2:5" ht="15.9" customHeight="1">
      <c r="B22" s="39" t="s">
        <v>202</v>
      </c>
      <c r="C22" s="38" t="s">
        <v>16</v>
      </c>
      <c r="D22" s="79" t="s">
        <v>245</v>
      </c>
      <c r="E22" s="29"/>
    </row>
    <row r="23" spans="2:5" ht="15.9" customHeight="1">
      <c r="B23" s="42" t="s">
        <v>174</v>
      </c>
      <c r="C23" s="38" t="s">
        <v>17</v>
      </c>
      <c r="D23" s="79" t="s">
        <v>245</v>
      </c>
      <c r="E23" s="29"/>
    </row>
    <row r="24" spans="2:5" ht="15.9" customHeight="1">
      <c r="B24" s="43"/>
      <c r="C24" s="39" t="s">
        <v>27</v>
      </c>
      <c r="D24" s="79" t="s">
        <v>246</v>
      </c>
      <c r="E24" s="29"/>
    </row>
    <row r="25" spans="2:5" ht="15.9" customHeight="1">
      <c r="B25" s="39" t="s">
        <v>139</v>
      </c>
      <c r="C25" s="38" t="s">
        <v>136</v>
      </c>
      <c r="D25" s="84" t="s">
        <v>248</v>
      </c>
      <c r="E25" s="29"/>
    </row>
    <row r="26" spans="2:5" ht="15.9" customHeight="1">
      <c r="B26" s="43"/>
      <c r="C26" s="38" t="s">
        <v>138</v>
      </c>
      <c r="D26" s="85" t="s">
        <v>244</v>
      </c>
      <c r="E26" s="29"/>
    </row>
    <row r="27" spans="2:5" ht="15.9" customHeight="1" thickBot="1">
      <c r="B27" s="41"/>
      <c r="C27" s="38" t="s">
        <v>137</v>
      </c>
      <c r="D27" s="129" t="s">
        <v>249</v>
      </c>
      <c r="E27" s="29"/>
    </row>
    <row r="28" spans="2:5" ht="15.9" customHeight="1">
      <c r="B28" s="43"/>
      <c r="C28" s="43"/>
      <c r="D28" s="44"/>
    </row>
    <row r="29" spans="2:5" ht="15.9" customHeight="1">
      <c r="B29" s="43"/>
      <c r="C29" s="43"/>
      <c r="D29" s="44"/>
    </row>
    <row r="30" spans="2:5" ht="15.9" customHeight="1"/>
    <row r="31" spans="2:5" ht="15.9" customHeight="1"/>
    <row r="32" spans="2:5" ht="15.9" customHeight="1"/>
    <row r="33" ht="15.9" customHeight="1"/>
    <row r="34" ht="15.9" customHeight="1"/>
    <row r="35" ht="15.9" customHeight="1"/>
    <row r="36" ht="15.9" customHeight="1"/>
    <row r="37" ht="15.9" customHeight="1"/>
  </sheetData>
  <dataValidations xWindow="1049" yWindow="516" count="14">
    <dataValidation type="textLength" allowBlank="1" showInputMessage="1" showErrorMessage="1" errorTitle="Non ISO currency code detected" error="Please revise according to description" promptTitle="Input 3-letter ISO currency code" prompt="Input 3-letter ISO 4217 currency code:_x000a_If unsure, visit https://en.wikipedia.org/wiki/ISO_4217" sqref="D20">
      <formula1>3</formula1>
      <formula2>3</formula2>
    </dataValidation>
    <dataValidation type="decimal" errorStyle="warning" allowBlank="1" showInputMessage="1" showErrorMessage="1" errorTitle="Non-number value detected" error="Only input numbers in this cell. If additional information is appropriate, please include in appropriate columns on the right." promptTitle="Exchange/conversion rate" prompt="Please input the relevant exchange rate from 1 USD to the currency reported above._x000a__x000a_If additional information is relevant, include this in comment section." sqref="D21">
      <formula1>0</formula1>
      <formula2>9999999999999990000</formula2>
    </dataValidation>
    <dataValidation type="date" allowBlank="1" showInputMessage="1" showErrorMessage="1" errorTitle="Incorrect format" error="Please revise information according to specified format" promptTitle="Input date in specific format" prompt="YYYY-MM-DD" sqref="D6:D7 D9">
      <formula1>36161</formula1>
      <formula2>47848</formula2>
    </dataValidation>
    <dataValidation allowBlank="1" showInputMessage="1" promptTitle="Country Name" prompt="Please insert name of country here. Only text" sqref="D5"/>
    <dataValidation allowBlank="1" showInputMessage="1" showErrorMessage="1" promptTitle="Company name" prompt="Insert name of the Independent Administrator's company, hired to produce the EITI report" sqref="D8"/>
    <dataValidation allowBlank="1" showInputMessage="1" showErrorMessage="1" promptTitle="Additional sectors" prompt="If the report also considers sectors other than Oil, Gas and Mining, e.g. Forestry, Hydropower or similar, please indicate as such in this cell." sqref="D13"/>
    <dataValidation allowBlank="1" showInputMessage="1" showErrorMessage="1" promptTitle="EITI Report URL" prompt="Please insert direct URL to EITI Report (or report folder) on National EITI website." sqref="D14"/>
    <dataValidation allowBlank="1" showInputMessage="1" showErrorMessage="1" promptTitle="Data files (CSV, excel)" prompt="Please insert direct URL to accompanying data files for report on National EITI website._x000a__x000a_Data files refer to excel, CSV or similar. PDFs are not to be included here" sqref="D15"/>
    <dataValidation allowBlank="1" showInputMessage="1" showErrorMessage="1" promptTitle="Additional relevant files" prompt="If several files relevant to the report exist, please indicate as such here. If several, please copy this into several rows." sqref="D17"/>
    <dataValidation type="decimal" errorStyle="warning" allowBlank="1" showInputMessage="1" showErrorMessage="1" errorTitle="Non-number value detected" error="Only input numbers in this cell. If additional information is appropriate, please include in appropriate columns on the right." promptTitle="Reporting government entities" prompt="Please input how many government entities reported on revenues received" sqref="D18">
      <formula1>0</formula1>
      <formula2>9999999999999990000</formula2>
    </dataValidation>
    <dataValidation type="decimal" errorStyle="warning" allowBlank="1" showInputMessage="1" showErrorMessage="1" errorTitle="Non-number value detected" error="Only input numbers in this cell. If additional information is appropriate, please include in appropriate columns on the right." promptTitle="Reporting companies" prompt="Please input the number of companies reporting on payments to the government" sqref="D19">
      <formula1>0</formula1>
      <formula2>9999999999999990000</formula2>
    </dataValidation>
    <dataValidation allowBlank="1" showInputMessage="1" showErrorMessage="1" promptTitle="Open data policy" prompt="Please insert direct URL to Open data policy on National EITI website." sqref="D16"/>
    <dataValidation type="list" showInputMessage="1" showErrorMessage="1" errorTitle="Invalid entry" error="_x000a_Please choose among the following:_x000a__x000a_Yes_x000a_No_x000a_Not applicable" promptTitle="Choose among the following" prompt="_x000a_Yes_x000a_No_x000a_Not applicable" sqref="D10:D12 D22:D24">
      <formula1>"Yes,No,Not applicable,&lt;choose option&gt;"</formula1>
    </dataValidation>
    <dataValidation type="list" showDropDown="1" showInputMessage="1" showErrorMessage="1" errorTitle="Please do not edit these cells" error="Please do not edit these cells" sqref="C1:C12 C14:C16 A1:B29 C18:C29 D28:E30 D1:E4">
      <formula1>"#ERROR!"</formula1>
    </dataValidation>
  </dataValidations>
  <hyperlinks>
    <hyperlink ref="D27" r:id="rId1"/>
  </hyperlinks>
  <pageMargins left="0.75" right="0.75" top="1" bottom="1" header="0.5" footer="0.5"/>
  <pageSetup paperSize="9" scale="66" orientation="landscape" horizontalDpi="2400" verticalDpi="24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H75"/>
  <sheetViews>
    <sheetView showGridLines="0" topLeftCell="A43" zoomScale="85" zoomScaleNormal="85" workbookViewId="0">
      <selection activeCell="F61" sqref="F61"/>
    </sheetView>
  </sheetViews>
  <sheetFormatPr defaultColWidth="3.5" defaultRowHeight="24" customHeight="1"/>
  <cols>
    <col min="1" max="1" width="3.5" style="35"/>
    <col min="2" max="2" width="53.5" style="35" customWidth="1"/>
    <col min="3" max="3" width="52.5" style="35" bestFit="1" customWidth="1"/>
    <col min="4" max="4" width="26.19921875" style="35" customWidth="1"/>
    <col min="5" max="5" width="15.09765625" style="35" bestFit="1" customWidth="1"/>
    <col min="6" max="6" width="52.19921875" style="35" customWidth="1"/>
    <col min="7" max="7" width="32.09765625" style="35" customWidth="1"/>
    <col min="8" max="8" width="46.5" style="35" customWidth="1"/>
    <col min="9" max="16384" width="3.5" style="35"/>
  </cols>
  <sheetData>
    <row r="1" spans="2:8" ht="15.9" customHeight="1"/>
    <row r="2" spans="2:8" ht="24.9" customHeight="1">
      <c r="B2" s="36" t="s">
        <v>19</v>
      </c>
      <c r="C2" s="5"/>
      <c r="E2" s="8"/>
    </row>
    <row r="3" spans="2:8" ht="15.9" customHeight="1">
      <c r="B3" s="45"/>
      <c r="E3" s="8"/>
    </row>
    <row r="4" spans="2:8" ht="15" customHeight="1" thickBot="1">
      <c r="D4" s="8" t="s">
        <v>18</v>
      </c>
      <c r="E4" s="8" t="s">
        <v>140</v>
      </c>
      <c r="F4" s="9" t="s">
        <v>173</v>
      </c>
      <c r="G4" s="8" t="s">
        <v>172</v>
      </c>
      <c r="H4" s="27"/>
    </row>
    <row r="5" spans="2:8" ht="16.5" customHeight="1" thickBot="1">
      <c r="B5" s="39" t="s">
        <v>223</v>
      </c>
      <c r="C5" s="38" t="s">
        <v>186</v>
      </c>
      <c r="D5" s="75">
        <v>2458000000</v>
      </c>
      <c r="E5" s="99" t="s">
        <v>194</v>
      </c>
      <c r="F5" s="46" t="s">
        <v>349</v>
      </c>
      <c r="G5" s="29"/>
    </row>
    <row r="6" spans="2:8" ht="16.5" customHeight="1">
      <c r="B6" s="47" t="s">
        <v>141</v>
      </c>
      <c r="C6" s="38" t="s">
        <v>183</v>
      </c>
      <c r="D6" s="76">
        <v>33591000000</v>
      </c>
      <c r="E6" s="100" t="s">
        <v>194</v>
      </c>
      <c r="F6" s="46" t="s">
        <v>349</v>
      </c>
      <c r="G6" s="29"/>
    </row>
    <row r="7" spans="2:8" ht="16.5" customHeight="1">
      <c r="C7" s="49" t="s">
        <v>184</v>
      </c>
      <c r="D7" s="76">
        <v>3055536717</v>
      </c>
      <c r="E7" s="100" t="s">
        <v>247</v>
      </c>
      <c r="F7" s="48" t="s">
        <v>352</v>
      </c>
      <c r="G7" s="29"/>
    </row>
    <row r="8" spans="2:8" ht="16.5" customHeight="1">
      <c r="B8" s="43"/>
      <c r="C8" s="38" t="s">
        <v>185</v>
      </c>
      <c r="D8" s="76">
        <v>32537445681</v>
      </c>
      <c r="E8" s="100" t="s">
        <v>350</v>
      </c>
      <c r="F8" s="48" t="s">
        <v>351</v>
      </c>
      <c r="G8" s="29"/>
    </row>
    <row r="9" spans="2:8" ht="16.5" customHeight="1">
      <c r="B9" s="43"/>
      <c r="C9" s="38" t="s">
        <v>187</v>
      </c>
      <c r="D9" s="76">
        <v>6264680000</v>
      </c>
      <c r="E9" s="100" t="s">
        <v>194</v>
      </c>
      <c r="F9" s="48" t="s">
        <v>353</v>
      </c>
      <c r="G9" s="29"/>
    </row>
    <row r="10" spans="2:8" ht="16.5" customHeight="1">
      <c r="B10" s="43"/>
      <c r="C10" s="38" t="s">
        <v>188</v>
      </c>
      <c r="D10" s="76">
        <v>11136900000</v>
      </c>
      <c r="E10" s="100" t="s">
        <v>194</v>
      </c>
      <c r="F10" s="48" t="s">
        <v>353</v>
      </c>
      <c r="G10" s="29"/>
    </row>
    <row r="11" spans="2:8" ht="15.9" customHeight="1">
      <c r="B11" s="39" t="s">
        <v>224</v>
      </c>
      <c r="C11" s="134" t="s">
        <v>142</v>
      </c>
      <c r="D11" s="135">
        <v>32297780</v>
      </c>
      <c r="E11" s="138" t="s">
        <v>325</v>
      </c>
      <c r="F11" s="48" t="s">
        <v>328</v>
      </c>
      <c r="G11" s="29"/>
    </row>
    <row r="12" spans="2:8" ht="15.9" customHeight="1">
      <c r="B12" s="47" t="s">
        <v>141</v>
      </c>
      <c r="C12" s="134" t="s">
        <v>205</v>
      </c>
      <c r="D12" s="136">
        <v>1517672682</v>
      </c>
      <c r="E12" s="100" t="s">
        <v>194</v>
      </c>
      <c r="F12" s="48" t="s">
        <v>328</v>
      </c>
      <c r="G12" s="29"/>
    </row>
    <row r="13" spans="2:8" ht="15.9" customHeight="1">
      <c r="B13" s="50"/>
      <c r="C13" s="134" t="s">
        <v>143</v>
      </c>
      <c r="D13" s="76">
        <v>44952000000</v>
      </c>
      <c r="E13" s="138" t="s">
        <v>326</v>
      </c>
      <c r="F13" s="48" t="s">
        <v>327</v>
      </c>
      <c r="G13" s="29"/>
    </row>
    <row r="14" spans="2:8" ht="15.9" customHeight="1">
      <c r="B14" s="50"/>
      <c r="C14" s="134" t="s">
        <v>312</v>
      </c>
      <c r="D14" s="76">
        <v>138183954</v>
      </c>
      <c r="E14" s="100" t="s">
        <v>194</v>
      </c>
      <c r="F14" s="48" t="s">
        <v>331</v>
      </c>
      <c r="G14" s="29"/>
    </row>
    <row r="15" spans="2:8" ht="15.9" customHeight="1">
      <c r="B15" s="50"/>
      <c r="C15" s="134" t="s">
        <v>203</v>
      </c>
      <c r="D15" s="150">
        <v>4241202</v>
      </c>
      <c r="E15" s="138" t="s">
        <v>321</v>
      </c>
      <c r="F15" s="48" t="s">
        <v>323</v>
      </c>
      <c r="G15" s="29"/>
    </row>
    <row r="16" spans="2:8" ht="15.9" customHeight="1">
      <c r="B16"/>
      <c r="C16" s="134" t="s">
        <v>206</v>
      </c>
      <c r="D16" s="151">
        <v>5428570000</v>
      </c>
      <c r="E16" s="100" t="s">
        <v>194</v>
      </c>
      <c r="F16" s="48" t="s">
        <v>323</v>
      </c>
      <c r="G16" s="29"/>
    </row>
    <row r="17" spans="2:7" ht="15.9" customHeight="1">
      <c r="B17"/>
      <c r="C17" s="134" t="s">
        <v>313</v>
      </c>
      <c r="D17" s="150">
        <v>173863</v>
      </c>
      <c r="E17" s="138" t="s">
        <v>322</v>
      </c>
      <c r="F17" s="48" t="s">
        <v>323</v>
      </c>
      <c r="G17" s="29"/>
    </row>
    <row r="18" spans="2:7" ht="15.9" customHeight="1">
      <c r="B18"/>
      <c r="C18" s="134" t="s">
        <v>314</v>
      </c>
      <c r="D18" s="152">
        <v>5990000</v>
      </c>
      <c r="E18" s="100" t="s">
        <v>194</v>
      </c>
      <c r="F18" s="48" t="s">
        <v>323</v>
      </c>
      <c r="G18" s="29"/>
    </row>
    <row r="19" spans="2:7" ht="15.9" customHeight="1">
      <c r="B19"/>
      <c r="C19" s="134" t="s">
        <v>315</v>
      </c>
      <c r="D19" s="150">
        <v>1278561</v>
      </c>
      <c r="E19" s="138" t="s">
        <v>210</v>
      </c>
      <c r="F19" s="48" t="s">
        <v>323</v>
      </c>
      <c r="G19" s="29"/>
    </row>
    <row r="20" spans="2:7" ht="15.9" customHeight="1">
      <c r="B20"/>
      <c r="C20" s="134" t="s">
        <v>316</v>
      </c>
      <c r="D20" s="152">
        <v>4150000</v>
      </c>
      <c r="E20" s="100" t="s">
        <v>194</v>
      </c>
      <c r="F20" s="48" t="s">
        <v>323</v>
      </c>
      <c r="G20" s="29"/>
    </row>
    <row r="21" spans="2:7" ht="15.9" customHeight="1">
      <c r="B21"/>
      <c r="C21" s="134" t="s">
        <v>317</v>
      </c>
      <c r="D21" s="150">
        <v>2034560</v>
      </c>
      <c r="E21" s="138" t="s">
        <v>210</v>
      </c>
      <c r="F21" s="48" t="s">
        <v>323</v>
      </c>
      <c r="G21" s="29"/>
    </row>
    <row r="22" spans="2:7" ht="15.9" customHeight="1">
      <c r="B22" s="50"/>
      <c r="C22" s="134" t="s">
        <v>318</v>
      </c>
      <c r="D22" s="151">
        <v>99160000</v>
      </c>
      <c r="E22" s="100" t="s">
        <v>194</v>
      </c>
      <c r="F22" s="48" t="s">
        <v>323</v>
      </c>
      <c r="G22" s="29"/>
    </row>
    <row r="23" spans="2:7" ht="15.9" customHeight="1">
      <c r="B23" s="50"/>
      <c r="C23" s="38" t="s">
        <v>204</v>
      </c>
      <c r="D23" s="76" t="s">
        <v>15</v>
      </c>
      <c r="E23" s="138" t="s">
        <v>210</v>
      </c>
      <c r="F23" s="48" t="s">
        <v>128</v>
      </c>
      <c r="G23" s="29"/>
    </row>
    <row r="24" spans="2:7" ht="15.9" customHeight="1">
      <c r="B24" s="50"/>
      <c r="C24" s="38" t="s">
        <v>207</v>
      </c>
      <c r="D24" s="76" t="s">
        <v>15</v>
      </c>
      <c r="E24" s="100" t="s">
        <v>194</v>
      </c>
      <c r="F24" s="48" t="s">
        <v>128</v>
      </c>
      <c r="G24" s="29"/>
    </row>
    <row r="25" spans="2:7" ht="15.9" customHeight="1">
      <c r="B25" s="50"/>
      <c r="C25" s="51" t="s">
        <v>144</v>
      </c>
      <c r="D25" s="76" t="s">
        <v>15</v>
      </c>
      <c r="E25" s="138" t="s">
        <v>211</v>
      </c>
      <c r="F25" s="48" t="s">
        <v>128</v>
      </c>
      <c r="G25" s="29"/>
    </row>
    <row r="26" spans="2:7" ht="15.9" customHeight="1">
      <c r="B26" s="50"/>
      <c r="C26" s="51" t="s">
        <v>208</v>
      </c>
      <c r="D26" s="76" t="s">
        <v>15</v>
      </c>
      <c r="E26" s="100" t="s">
        <v>194</v>
      </c>
      <c r="F26" s="48" t="s">
        <v>128</v>
      </c>
      <c r="G26" s="29"/>
    </row>
    <row r="27" spans="2:7" ht="15.9" customHeight="1">
      <c r="B27" s="50"/>
      <c r="C27" s="51" t="s">
        <v>242</v>
      </c>
      <c r="D27" s="76" t="s">
        <v>15</v>
      </c>
      <c r="E27" s="138" t="s">
        <v>211</v>
      </c>
      <c r="F27" s="48" t="s">
        <v>128</v>
      </c>
      <c r="G27" s="29"/>
    </row>
    <row r="28" spans="2:7" ht="15.9" customHeight="1">
      <c r="B28" s="50"/>
      <c r="C28" s="51" t="s">
        <v>209</v>
      </c>
      <c r="D28" s="76" t="s">
        <v>15</v>
      </c>
      <c r="E28" s="100" t="s">
        <v>194</v>
      </c>
      <c r="F28" s="48" t="s">
        <v>128</v>
      </c>
      <c r="G28" s="29"/>
    </row>
    <row r="29" spans="2:7" ht="15.9" customHeight="1">
      <c r="B29" s="39" t="s">
        <v>225</v>
      </c>
      <c r="C29" s="134" t="s">
        <v>142</v>
      </c>
      <c r="D29" s="150">
        <v>4860462</v>
      </c>
      <c r="E29" s="153" t="s">
        <v>325</v>
      </c>
      <c r="F29" s="48" t="s">
        <v>329</v>
      </c>
      <c r="G29" s="29"/>
    </row>
    <row r="30" spans="2:7" ht="15.9" customHeight="1">
      <c r="B30" s="47" t="s">
        <v>141</v>
      </c>
      <c r="C30" s="134" t="s">
        <v>205</v>
      </c>
      <c r="D30" s="150">
        <v>224711852</v>
      </c>
      <c r="E30" s="154" t="s">
        <v>194</v>
      </c>
      <c r="F30" s="48" t="s">
        <v>329</v>
      </c>
      <c r="G30" s="29"/>
    </row>
    <row r="31" spans="2:7" ht="15.9" customHeight="1">
      <c r="B31" s="50"/>
      <c r="C31" s="134" t="s">
        <v>143</v>
      </c>
      <c r="D31" s="135">
        <v>21579920000</v>
      </c>
      <c r="E31" s="138" t="s">
        <v>326</v>
      </c>
      <c r="F31" s="48" t="s">
        <v>330</v>
      </c>
      <c r="G31" s="29"/>
    </row>
    <row r="32" spans="2:7" ht="15.9" customHeight="1">
      <c r="B32" s="50"/>
      <c r="C32" s="134" t="s">
        <v>319</v>
      </c>
      <c r="D32" s="76">
        <v>66336678</v>
      </c>
      <c r="E32" s="100" t="s">
        <v>194</v>
      </c>
      <c r="F32" s="48" t="s">
        <v>330</v>
      </c>
      <c r="G32" s="29"/>
    </row>
    <row r="33" spans="2:7" ht="15.9" customHeight="1">
      <c r="B33" s="50"/>
      <c r="C33" s="134" t="s">
        <v>203</v>
      </c>
      <c r="D33" s="150">
        <v>3843446</v>
      </c>
      <c r="E33" s="138" t="s">
        <v>321</v>
      </c>
      <c r="F33" s="48" t="s">
        <v>324</v>
      </c>
      <c r="G33" s="29"/>
    </row>
    <row r="34" spans="2:7" ht="15.9" customHeight="1">
      <c r="B34" s="50"/>
      <c r="C34" s="134" t="s">
        <v>206</v>
      </c>
      <c r="D34" s="155">
        <v>4919460000</v>
      </c>
      <c r="E34" s="100" t="s">
        <v>194</v>
      </c>
      <c r="F34" s="48" t="s">
        <v>324</v>
      </c>
      <c r="G34" s="29"/>
    </row>
    <row r="35" spans="2:7" ht="15.9" customHeight="1">
      <c r="B35" s="50"/>
      <c r="C35" s="134" t="s">
        <v>313</v>
      </c>
      <c r="D35" s="150">
        <v>143005</v>
      </c>
      <c r="E35" s="138" t="s">
        <v>322</v>
      </c>
      <c r="F35" s="48" t="s">
        <v>324</v>
      </c>
      <c r="G35" s="29"/>
    </row>
    <row r="36" spans="2:7" ht="15.9" customHeight="1">
      <c r="B36"/>
      <c r="C36" s="134" t="s">
        <v>320</v>
      </c>
      <c r="D36" s="156">
        <v>4930000</v>
      </c>
      <c r="E36" s="100" t="s">
        <v>194</v>
      </c>
      <c r="F36" s="48" t="s">
        <v>324</v>
      </c>
      <c r="G36" s="29"/>
    </row>
    <row r="37" spans="2:7" ht="15.9" customHeight="1">
      <c r="B37"/>
      <c r="C37" s="134" t="s">
        <v>315</v>
      </c>
      <c r="D37" s="150">
        <v>1202500</v>
      </c>
      <c r="E37" s="138" t="s">
        <v>210</v>
      </c>
      <c r="F37" s="48" t="s">
        <v>324</v>
      </c>
      <c r="G37" s="29"/>
    </row>
    <row r="38" spans="2:7" ht="15.9" customHeight="1">
      <c r="B38"/>
      <c r="C38" s="134" t="s">
        <v>316</v>
      </c>
      <c r="D38" s="156">
        <v>38700000</v>
      </c>
      <c r="E38" s="100" t="s">
        <v>194</v>
      </c>
      <c r="F38" s="48" t="s">
        <v>324</v>
      </c>
      <c r="G38" s="29"/>
    </row>
    <row r="39" spans="2:7" ht="15.9" customHeight="1">
      <c r="B39"/>
      <c r="C39" s="134" t="s">
        <v>317</v>
      </c>
      <c r="D39" s="150">
        <v>2056359</v>
      </c>
      <c r="E39" s="138" t="s">
        <v>210</v>
      </c>
      <c r="F39" s="48" t="s">
        <v>324</v>
      </c>
      <c r="G39" s="29"/>
    </row>
    <row r="40" spans="2:7" ht="15.9" customHeight="1">
      <c r="B40"/>
      <c r="C40" s="134" t="s">
        <v>318</v>
      </c>
      <c r="D40" s="156">
        <v>100220000</v>
      </c>
      <c r="E40" s="100" t="s">
        <v>194</v>
      </c>
      <c r="F40" s="48" t="s">
        <v>324</v>
      </c>
      <c r="G40" s="29"/>
    </row>
    <row r="41" spans="2:7" ht="15.9" customHeight="1">
      <c r="B41"/>
      <c r="C41" s="38" t="s">
        <v>204</v>
      </c>
      <c r="D41" s="76" t="s">
        <v>15</v>
      </c>
      <c r="E41" s="138" t="s">
        <v>210</v>
      </c>
      <c r="F41" s="48" t="s">
        <v>128</v>
      </c>
      <c r="G41" s="29"/>
    </row>
    <row r="42" spans="2:7" ht="15.9" customHeight="1">
      <c r="B42" s="50"/>
      <c r="C42" s="38" t="s">
        <v>207</v>
      </c>
      <c r="D42" s="76" t="s">
        <v>15</v>
      </c>
      <c r="E42" s="100" t="s">
        <v>194</v>
      </c>
      <c r="F42" s="48" t="s">
        <v>128</v>
      </c>
      <c r="G42" s="29"/>
    </row>
    <row r="43" spans="2:7" ht="15.9" customHeight="1">
      <c r="B43" s="50"/>
      <c r="C43" s="51" t="s">
        <v>144</v>
      </c>
      <c r="D43" s="76" t="s">
        <v>15</v>
      </c>
      <c r="E43" s="138" t="s">
        <v>211</v>
      </c>
      <c r="F43" s="48" t="s">
        <v>128</v>
      </c>
      <c r="G43" s="29"/>
    </row>
    <row r="44" spans="2:7" ht="15.9" customHeight="1">
      <c r="B44" s="50"/>
      <c r="C44" s="51" t="s">
        <v>208</v>
      </c>
      <c r="D44" s="76" t="s">
        <v>15</v>
      </c>
      <c r="E44" s="100" t="s">
        <v>194</v>
      </c>
      <c r="F44" s="48" t="s">
        <v>128</v>
      </c>
      <c r="G44" s="29"/>
    </row>
    <row r="45" spans="2:7" ht="15.9" customHeight="1">
      <c r="B45" s="50"/>
      <c r="C45" s="51" t="s">
        <v>242</v>
      </c>
      <c r="D45" s="76" t="s">
        <v>15</v>
      </c>
      <c r="E45" s="138" t="s">
        <v>211</v>
      </c>
      <c r="F45" s="48" t="s">
        <v>128</v>
      </c>
      <c r="G45" s="29"/>
    </row>
    <row r="46" spans="2:7" ht="15.9" customHeight="1">
      <c r="B46" s="50"/>
      <c r="C46" s="51" t="s">
        <v>209</v>
      </c>
      <c r="D46" s="76" t="s">
        <v>15</v>
      </c>
      <c r="E46" s="100" t="s">
        <v>194</v>
      </c>
      <c r="F46" s="48" t="s">
        <v>128</v>
      </c>
      <c r="G46" s="29"/>
    </row>
    <row r="47" spans="2:7" ht="15.9" customHeight="1">
      <c r="B47" s="39" t="s">
        <v>226</v>
      </c>
      <c r="C47" s="38" t="s">
        <v>189</v>
      </c>
      <c r="D47" s="246" t="s">
        <v>245</v>
      </c>
      <c r="E47" s="247"/>
      <c r="F47" s="48" t="s">
        <v>133</v>
      </c>
      <c r="G47" s="29"/>
    </row>
    <row r="48" spans="2:7" ht="15.9" customHeight="1">
      <c r="B48" s="42" t="s">
        <v>134</v>
      </c>
      <c r="C48" s="38" t="s">
        <v>41</v>
      </c>
      <c r="D48" s="248" t="s">
        <v>12</v>
      </c>
      <c r="E48" s="249"/>
      <c r="F48" s="52"/>
      <c r="G48" s="29"/>
    </row>
    <row r="49" spans="2:7" ht="15.9" customHeight="1">
      <c r="B49" s="43"/>
      <c r="C49" s="38" t="s">
        <v>135</v>
      </c>
      <c r="D49" s="248" t="s">
        <v>335</v>
      </c>
      <c r="E49" s="249"/>
      <c r="F49" s="157" t="s">
        <v>336</v>
      </c>
      <c r="G49" s="29"/>
    </row>
    <row r="50" spans="2:7" ht="15.9" customHeight="1">
      <c r="B50" s="42"/>
      <c r="C50" s="38" t="s">
        <v>148</v>
      </c>
      <c r="D50" s="248" t="s">
        <v>131</v>
      </c>
      <c r="E50" s="249"/>
      <c r="F50" s="158" t="s">
        <v>13</v>
      </c>
      <c r="G50" s="29"/>
    </row>
    <row r="51" spans="2:7" ht="15.9" customHeight="1">
      <c r="B51" s="54" t="s">
        <v>227</v>
      </c>
      <c r="C51" s="55" t="s">
        <v>216</v>
      </c>
      <c r="D51" s="250" t="s">
        <v>337</v>
      </c>
      <c r="E51" s="251"/>
      <c r="F51" s="159" t="s">
        <v>338</v>
      </c>
      <c r="G51" s="29"/>
    </row>
    <row r="52" spans="2:7" ht="15.9" customHeight="1">
      <c r="B52" s="42" t="s">
        <v>149</v>
      </c>
      <c r="C52" s="55" t="s">
        <v>217</v>
      </c>
      <c r="D52" s="250" t="s">
        <v>337</v>
      </c>
      <c r="E52" s="251"/>
      <c r="F52" s="160" t="s">
        <v>339</v>
      </c>
      <c r="G52" s="29"/>
    </row>
    <row r="53" spans="2:7" ht="15.9" customHeight="1">
      <c r="B53" s="56"/>
      <c r="C53" s="38" t="s">
        <v>145</v>
      </c>
      <c r="D53" s="248" t="s">
        <v>12</v>
      </c>
      <c r="E53" s="249"/>
      <c r="F53" s="53" t="s">
        <v>128</v>
      </c>
      <c r="G53" s="29"/>
    </row>
    <row r="54" spans="2:7" ht="15.9" customHeight="1">
      <c r="B54" s="54" t="s">
        <v>228</v>
      </c>
      <c r="C54" s="55" t="s">
        <v>20</v>
      </c>
      <c r="D54" s="250" t="s">
        <v>340</v>
      </c>
      <c r="E54" s="251"/>
      <c r="F54" s="160" t="s">
        <v>341</v>
      </c>
      <c r="G54" s="29"/>
    </row>
    <row r="55" spans="2:7" ht="15.9" customHeight="1">
      <c r="B55" s="54" t="s">
        <v>229</v>
      </c>
      <c r="C55" s="55" t="s">
        <v>42</v>
      </c>
      <c r="D55" s="250" t="s">
        <v>334</v>
      </c>
      <c r="E55" s="251"/>
      <c r="F55" s="161" t="s">
        <v>13</v>
      </c>
      <c r="G55" s="29"/>
    </row>
    <row r="56" spans="2:7" ht="15.9" customHeight="1">
      <c r="B56" s="54" t="s">
        <v>230</v>
      </c>
      <c r="C56" s="55" t="s">
        <v>146</v>
      </c>
      <c r="D56" s="246" t="s">
        <v>245</v>
      </c>
      <c r="E56" s="247"/>
      <c r="F56" s="48" t="s">
        <v>379</v>
      </c>
      <c r="G56" s="29"/>
    </row>
    <row r="57" spans="2:7" ht="15.9" customHeight="1">
      <c r="B57" s="8" t="s">
        <v>132</v>
      </c>
      <c r="C57" s="55" t="s">
        <v>147</v>
      </c>
      <c r="D57" s="246" t="s">
        <v>342</v>
      </c>
      <c r="E57" s="247"/>
      <c r="F57" s="48" t="s">
        <v>379</v>
      </c>
      <c r="G57" s="29"/>
    </row>
    <row r="58" spans="2:7" ht="15.9" customHeight="1">
      <c r="C58" s="55" t="s">
        <v>129</v>
      </c>
      <c r="D58" s="244" t="s">
        <v>344</v>
      </c>
      <c r="E58" s="245"/>
      <c r="F58" s="158" t="s">
        <v>13</v>
      </c>
      <c r="G58" s="29"/>
    </row>
    <row r="59" spans="2:7" ht="15.9" customHeight="1" thickBot="1">
      <c r="B59" s="57"/>
      <c r="C59" s="51" t="s">
        <v>126</v>
      </c>
      <c r="D59" s="252" t="s">
        <v>130</v>
      </c>
      <c r="E59" s="253"/>
      <c r="F59" s="162" t="s">
        <v>13</v>
      </c>
      <c r="G59" s="29"/>
    </row>
    <row r="60" spans="2:7" ht="15.9" customHeight="1">
      <c r="B60" s="58"/>
      <c r="C60" s="58"/>
      <c r="D60" s="59"/>
      <c r="E60" s="59"/>
      <c r="F60" s="59"/>
    </row>
    <row r="61" spans="2:7" ht="15.9" customHeight="1" thickBot="1">
      <c r="D61" s="256" t="s">
        <v>37</v>
      </c>
      <c r="E61" s="257"/>
    </row>
    <row r="62" spans="2:7" ht="15.9" customHeight="1">
      <c r="B62" s="39" t="s">
        <v>231</v>
      </c>
      <c r="C62" s="38" t="s">
        <v>150</v>
      </c>
      <c r="D62" s="254" t="s">
        <v>245</v>
      </c>
      <c r="E62" s="255"/>
      <c r="F62" s="46" t="s">
        <v>333</v>
      </c>
      <c r="G62" s="29"/>
    </row>
    <row r="63" spans="2:7" ht="15.9" customHeight="1">
      <c r="B63" s="47" t="s">
        <v>141</v>
      </c>
      <c r="C63" s="38" t="s">
        <v>152</v>
      </c>
      <c r="D63" s="76">
        <v>5856921</v>
      </c>
      <c r="E63" s="138" t="s">
        <v>325</v>
      </c>
      <c r="F63" s="48" t="s">
        <v>332</v>
      </c>
      <c r="G63" s="29"/>
    </row>
    <row r="64" spans="2:7" ht="15.9" customHeight="1">
      <c r="C64" s="38" t="s">
        <v>153</v>
      </c>
      <c r="D64" s="76">
        <v>275720588</v>
      </c>
      <c r="E64" s="100" t="s">
        <v>194</v>
      </c>
      <c r="F64" s="48" t="s">
        <v>332</v>
      </c>
      <c r="G64" s="29"/>
    </row>
    <row r="65" spans="2:7" ht="15.9" customHeight="1">
      <c r="B65" s="39" t="s">
        <v>232</v>
      </c>
      <c r="C65" s="38" t="s">
        <v>150</v>
      </c>
      <c r="D65" s="246" t="s">
        <v>334</v>
      </c>
      <c r="E65" s="247"/>
      <c r="F65" s="48" t="s">
        <v>133</v>
      </c>
      <c r="G65" s="29"/>
    </row>
    <row r="66" spans="2:7" ht="15.9" customHeight="1">
      <c r="B66" s="47" t="s">
        <v>141</v>
      </c>
      <c r="C66" s="38" t="s">
        <v>154</v>
      </c>
      <c r="D66" s="76" t="s">
        <v>15</v>
      </c>
      <c r="E66" s="100" t="s">
        <v>194</v>
      </c>
      <c r="F66" s="48" t="s">
        <v>133</v>
      </c>
      <c r="G66" s="29"/>
    </row>
    <row r="67" spans="2:7" ht="15.9" customHeight="1">
      <c r="B67" s="39" t="s">
        <v>233</v>
      </c>
      <c r="C67" s="41" t="s">
        <v>151</v>
      </c>
      <c r="D67" s="246" t="s">
        <v>245</v>
      </c>
      <c r="E67" s="247"/>
      <c r="F67" s="48" t="s">
        <v>343</v>
      </c>
      <c r="G67" s="29"/>
    </row>
    <row r="68" spans="2:7" ht="15.9" customHeight="1">
      <c r="B68" s="47" t="s">
        <v>141</v>
      </c>
      <c r="C68" s="38" t="s">
        <v>154</v>
      </c>
      <c r="D68" s="76" t="s">
        <v>15</v>
      </c>
      <c r="E68" s="100" t="s">
        <v>194</v>
      </c>
      <c r="F68" s="48" t="s">
        <v>133</v>
      </c>
      <c r="G68" s="29"/>
    </row>
    <row r="69" spans="2:7" ht="15.9" customHeight="1">
      <c r="B69" s="39" t="s">
        <v>234</v>
      </c>
      <c r="C69" s="41" t="s">
        <v>155</v>
      </c>
      <c r="D69" s="246" t="s">
        <v>245</v>
      </c>
      <c r="E69" s="247"/>
      <c r="F69" s="48" t="s">
        <v>345</v>
      </c>
      <c r="G69" s="29"/>
    </row>
    <row r="70" spans="2:7" ht="15.9" customHeight="1">
      <c r="B70" s="47" t="s">
        <v>141</v>
      </c>
      <c r="C70" s="38" t="s">
        <v>154</v>
      </c>
      <c r="D70" s="76">
        <v>12340831</v>
      </c>
      <c r="E70" s="100" t="s">
        <v>247</v>
      </c>
      <c r="F70" s="48" t="s">
        <v>345</v>
      </c>
      <c r="G70" s="29"/>
    </row>
    <row r="71" spans="2:7" ht="15.9" customHeight="1">
      <c r="B71" s="39" t="s">
        <v>235</v>
      </c>
      <c r="C71" s="41" t="s">
        <v>156</v>
      </c>
      <c r="D71" s="246" t="s">
        <v>245</v>
      </c>
      <c r="E71" s="247"/>
      <c r="F71" s="48" t="s">
        <v>346</v>
      </c>
      <c r="G71" s="29"/>
    </row>
    <row r="72" spans="2:7" ht="15.9" customHeight="1">
      <c r="B72" s="47" t="s">
        <v>141</v>
      </c>
      <c r="C72" s="38" t="s">
        <v>154</v>
      </c>
      <c r="D72" s="76">
        <v>3911788</v>
      </c>
      <c r="E72" s="100" t="s">
        <v>247</v>
      </c>
      <c r="F72" s="48" t="s">
        <v>348</v>
      </c>
      <c r="G72" s="29"/>
    </row>
    <row r="73" spans="2:7" ht="15.9" customHeight="1">
      <c r="B73" s="39" t="s">
        <v>236</v>
      </c>
      <c r="C73" s="41" t="s">
        <v>157</v>
      </c>
      <c r="D73" s="246" t="s">
        <v>245</v>
      </c>
      <c r="E73" s="247"/>
      <c r="F73" s="48" t="s">
        <v>347</v>
      </c>
      <c r="G73" s="29"/>
    </row>
    <row r="74" spans="2:7" ht="15.9" customHeight="1" thickBot="1">
      <c r="B74" s="60" t="s">
        <v>141</v>
      </c>
      <c r="C74" s="38" t="s">
        <v>154</v>
      </c>
      <c r="D74" s="86">
        <v>16840144</v>
      </c>
      <c r="E74" s="101" t="s">
        <v>247</v>
      </c>
      <c r="F74" s="102" t="s">
        <v>347</v>
      </c>
      <c r="G74" s="29"/>
    </row>
    <row r="75" spans="2:7" ht="15.9" customHeight="1">
      <c r="B75" s="115"/>
    </row>
  </sheetData>
  <mergeCells count="20">
    <mergeCell ref="D73:E73"/>
    <mergeCell ref="D59:E59"/>
    <mergeCell ref="D62:E62"/>
    <mergeCell ref="D65:E65"/>
    <mergeCell ref="D67:E67"/>
    <mergeCell ref="D69:E69"/>
    <mergeCell ref="D71:E71"/>
    <mergeCell ref="D61:E61"/>
    <mergeCell ref="D58:E58"/>
    <mergeCell ref="D47:E47"/>
    <mergeCell ref="D48:E48"/>
    <mergeCell ref="D49:E49"/>
    <mergeCell ref="D50:E50"/>
    <mergeCell ref="D51:E51"/>
    <mergeCell ref="D52:E52"/>
    <mergeCell ref="D53:E53"/>
    <mergeCell ref="D54:E54"/>
    <mergeCell ref="D55:E55"/>
    <mergeCell ref="D56:E56"/>
    <mergeCell ref="D57:E57"/>
  </mergeCells>
  <dataValidations xWindow="1241" yWindow="758" count="28">
    <dataValidation allowBlank="1" sqref="F48 F54 F52"/>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Exports - extractives" prompt="This refers to extractives share in total exports of a country, in absolute numbers._x000a__x000a_Please input only numbers in this cell. If other information is required, include this in comment section" sqref="D9">
      <formula1>2</formula1>
    </dataValidation>
    <dataValidation type="textLength" operator="equal" showInputMessage="1" showErrorMessage="1" errorTitle="Invalid entry" error="Invalid entry" promptTitle="Please input unit" prompt="Please input currency according to 3-letter ISO currency code." sqref="E74 E64 E68 E70 E72 E46 E12 E14 E16 E18 E20 E22 E24 E26 E28 E30 E32 E34 E36 E38 E40 E42 E44 E5:E10 E66">
      <formula1>3</formula1>
    </dataValidation>
    <dataValidation type="decimal" errorStyle="warning" operator="greaterThan" allowBlank="1" showInputMessage="1" showErrorMessage="1" errorTitle="Non-number value detected" error="Only input numbers in this cell. _x000a__x000a_If additional information is appropriate, please include in appropriate columns on the right." promptTitle="Extractives Gross Value Added" prompt="Gross value added refers to the absolute number representing extractives' share of GDP._x000a__x000a_Please input only numbers in this cell. If other information is required, include this in comment section." sqref="D5">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Gross Domestic Product" prompt="This refers to Gross Domestic Product, in current USD or local currency._x000a__x000a_Please input only numbers in this cell. If other information is required, include this in comment section" sqref="D6">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Government Revenues - Extractive" prompt="This refers to government revenues from extractives, including non-reconciled revenues._x000a__x000a_Please input only numbers in this cell. If other information is required, include this in comment section" sqref="D7">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government revenues" prompt="This refers to the governments total revenues from the relevant year, including revenues from non-extractive sectors._x000a__x000a_Please input only numbers in this cell. If other information is required, include this in comment section" sqref="D8">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Commodity volumes/values" prompt="Please input the name of commodity on the left, including whether volume or value._x000a__x000a_Please input only numbers in this cell. If other information is required, include this in comment section" sqref="D63:D64 D41:D46 D12:D14 D23:D28 D32">
      <formula1>0</formula1>
    </dataValidation>
    <dataValidation allowBlank="1" showInputMessage="1" showErrorMessage="1" promptTitle="If no, provide explanation" prompt="If EI revenues are not recorded in government accounts or budgets, please specify why or any additional related comments here." sqref="D48:E48"/>
    <dataValidation allowBlank="1" showInputMessage="1" promptTitle="Source" prompt="Please insert source of information, either as section in EITI report, or direct URL to external source." sqref="F53 F5:F46"/>
    <dataValidation type="custom" allowBlank="1" showInputMessage="1" showErrorMessage="1" errorTitle="Volume or value not specified" error="Please indicate whether volume or value, by including _x000a_&quot;, volume&quot; or &quot;, value&quot; at the end." promptTitle="Commodity volume/value" prompt="Please insert commodity, and specify whether volume or value, by including &quot;, volume&quot; or &quot;, value&quot; at the end." sqref="C23:C28 C41:C46">
      <formula1>OR(ISNUMBER(SEARCH(", volume",C23)),ISNUMBER(SEARCH(", value",C23)))</formula1>
    </dataValidation>
    <dataValidation allowBlank="1" showInputMessage="1" promptTitle="Government accounts/budget" prompt="Please input name of government accounts/budget, containing revenues from extractive industries." sqref="D49:E49"/>
    <dataValidation allowBlank="1" showInputMessage="1" promptTitle="Other financial reports" prompt="Please input name of other documents, containing revenues from extractive industries." sqref="D50:E50"/>
    <dataValidation allowBlank="1" showInputMessage="1" promptTitle="Other reports URL" prompt="Please input direct URL to other documents containing revenues from extractive industries." sqref="F50"/>
    <dataValidation allowBlank="1" showInputMessage="1" showErrorMessage="1" promptTitle="Registry URL" prompt="Please insert direct URL to the registry._x000a_Any additional information, please include in comment section" sqref="F58:F59 F55"/>
    <dataValidation allowBlank="1" showInputMessage="1" promptTitle="If no, provide explanation" prompt="If registries are incomplete or missing, please specify why or any additional related comments here." sqref="D53:E53"/>
    <dataValidation allowBlank="1" showInputMessage="1" promptTitle="Allocation of licences" prompt="Please input name of the source for information on allocation and/or transfer of licences" sqref="D54:E54"/>
    <dataValidation allowBlank="1" showInputMessage="1" promptTitle="Source" prompt="Please insert source of information, as section in EITI report" sqref="F47 F56:F57 F62:F74"/>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Social expenditure" prompt="Please input only numbers in this cell. If other information is required, include this in comment section" sqref="D68">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ransportation revenues" prompt="Please input only numbers in this cell. If other information is required, include this in comment section" sqref="D7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Sub-national payments" prompt="Please input only numbers in this cell. If other information is required, include this in comment section" sqref="D72">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Sub-national transfers" prompt="Please input only numbers in this cell. If other information is required, include this in comment section" sqref="D74">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exports" prompt="This refers to the total exports from the relevant year, including revenues from non-extractive sectors._x000a__x000a_Please input only numbers in this cell. If other information is required, include this in comment section" sqref="D10">
      <formula1>2</formula1>
    </dataValidation>
    <dataValidation type="list" allowBlank="1" showInputMessage="1" showErrorMessage="1" errorTitle="Invalid unit used" error="Select between Barrels, Sm3, Tonnes, ounces (oz), or carats._x000a__x000a_If original information is in other units, please convert the number into standard units, and include original info in comment section." promptTitle="Please specify measuring unit" prompt="Select between Barrels, Sm3, Tonnes, ounces (oz), or carats from the drop-down menu" sqref="E11 E13 E15 E17 E19 E23 E21 E25 E27 E29 E31 E33 E35 E37 E41 E39 E43 E45 E63">
      <formula1>"&lt;Select unit&gt;,Sm3,Sm3 o.e.,Barrels,Tonnes,oz,carats,Scf"</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Infrastructure and barter" prompt="Please input only numbers in this cell. If other information is required, include this in comment section" sqref="D66">
      <formula1>2</formula1>
    </dataValidation>
    <dataValidation type="list" allowBlank="1" showInputMessage="1" showErrorMessage="1" errorTitle="Invalid entry" error="_x000a_Please choose among the following:_x000a__x000a_Yes_x000a_No_x000a_Partially_x000a_Not applicable" promptTitle="Choose among the following" prompt="_x000a_Yes_x000a_No_x000a_Partially_x000a_Not applicable" sqref="D47:E47 D56:E57 D62:E62 D65:E65 D69:E69 D71:E71 D73:E73 D67:E67">
      <formula1>"Yes,No,Partially,Not applicable,&lt;choose option&gt;"</formula1>
    </dataValidation>
    <dataValidation allowBlank="1" showInputMessage="1" promptTitle="Name of register" prompt="Please input name of register" sqref="D51:E52 D55:E55 D58:E59"/>
    <dataValidation type="list" showDropDown="1" showInputMessage="1" showErrorMessage="1" errorTitle="Please do not edit these cells" error="Please do not edit these cells" sqref="B1:B1048576 C47:C58 C62:C74 C5:C10">
      <formula1>"#ERROR!"</formula1>
    </dataValidation>
  </dataValidations>
  <hyperlinks>
    <hyperlink ref="F49" r:id="rId1"/>
    <hyperlink ref="F51" r:id="rId2"/>
    <hyperlink ref="F54" r:id="rId3"/>
  </hyperlinks>
  <pageMargins left="0.75" right="0.75" top="1" bottom="1" header="0.5" footer="0.5"/>
  <pageSetup paperSize="9" scale="52" orientation="landscape" horizontalDpi="2400" verticalDpi="2400"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AF120"/>
  <sheetViews>
    <sheetView showGridLines="0" topLeftCell="A16" zoomScale="85" zoomScaleNormal="85" zoomScalePageLayoutView="85" workbookViewId="0">
      <selection activeCell="A76" sqref="A76"/>
    </sheetView>
  </sheetViews>
  <sheetFormatPr defaultColWidth="10.8984375" defaultRowHeight="15.6"/>
  <cols>
    <col min="1" max="1" width="3.59765625" style="61" customWidth="1"/>
    <col min="2" max="2" width="10.19921875" style="61" bestFit="1" customWidth="1"/>
    <col min="3" max="3" width="77" style="61" customWidth="1"/>
    <col min="4" max="4" width="32.19921875" style="61" customWidth="1"/>
    <col min="5" max="5" width="41.69921875" style="61" customWidth="1"/>
    <col min="6" max="6" width="59.19921875" style="61" customWidth="1"/>
    <col min="7" max="7" width="34.3984375" style="61" customWidth="1"/>
    <col min="8" max="8" width="16.09765625" style="61" customWidth="1"/>
    <col min="9" max="9" width="13.5" style="61" customWidth="1"/>
    <col min="10" max="10" width="13" style="61" customWidth="1"/>
    <col min="11" max="11" width="14.8984375" style="61" customWidth="1"/>
    <col min="12" max="13" width="12.69921875" style="61" customWidth="1"/>
    <col min="14" max="14" width="13.19921875" style="61" customWidth="1"/>
    <col min="15" max="15" width="12.5" style="61" customWidth="1"/>
    <col min="16" max="16" width="13.5" style="61" customWidth="1"/>
    <col min="17" max="17" width="12.8984375" style="61" customWidth="1"/>
    <col min="18" max="18" width="12" style="61" customWidth="1"/>
    <col min="19" max="19" width="12.3984375" style="61" customWidth="1"/>
    <col min="20" max="20" width="11.59765625" style="61" customWidth="1"/>
    <col min="21" max="21" width="12.09765625" style="61" customWidth="1"/>
    <col min="22" max="22" width="13.69921875" style="61" customWidth="1"/>
    <col min="23" max="23" width="12.59765625" style="61" customWidth="1"/>
    <col min="24" max="24" width="12.5" style="61" customWidth="1"/>
    <col min="25" max="26" width="16.59765625" style="61" customWidth="1"/>
    <col min="27" max="28" width="14.59765625" style="61" bestFit="1" customWidth="1"/>
    <col min="29" max="32" width="14.59765625" style="61" customWidth="1"/>
    <col min="33" max="16384" width="10.8984375" style="61"/>
  </cols>
  <sheetData>
    <row r="2" spans="2:32" ht="25.8">
      <c r="B2" s="265" t="s">
        <v>114</v>
      </c>
      <c r="C2" s="265"/>
      <c r="D2" s="265"/>
      <c r="G2" s="120" t="s">
        <v>162</v>
      </c>
      <c r="H2" s="62" t="s">
        <v>117</v>
      </c>
      <c r="I2" s="63"/>
      <c r="J2" s="63"/>
      <c r="K2" s="63"/>
      <c r="L2" s="63"/>
      <c r="M2" s="63"/>
      <c r="N2" s="63"/>
      <c r="O2" s="63"/>
      <c r="P2" s="63"/>
      <c r="Q2" s="63"/>
      <c r="R2" s="63"/>
      <c r="S2" s="63"/>
      <c r="T2" s="63"/>
      <c r="U2" s="63"/>
      <c r="V2" s="63"/>
      <c r="W2" s="63"/>
      <c r="X2" s="63"/>
      <c r="Y2" s="63"/>
      <c r="Z2" s="63"/>
      <c r="AA2" s="63"/>
      <c r="AB2" s="63"/>
      <c r="AC2" s="64"/>
      <c r="AD2" s="64"/>
      <c r="AE2" s="64"/>
      <c r="AF2" s="64"/>
    </row>
    <row r="3" spans="2:32">
      <c r="B3" s="263" t="s">
        <v>115</v>
      </c>
      <c r="C3" s="263"/>
      <c r="D3" s="263"/>
      <c r="G3" s="121" t="s">
        <v>247</v>
      </c>
      <c r="H3" s="87" t="s">
        <v>122</v>
      </c>
      <c r="I3" s="64"/>
      <c r="J3" s="64"/>
      <c r="K3" s="64"/>
      <c r="L3" s="64"/>
      <c r="M3" s="64"/>
      <c r="N3" s="64"/>
      <c r="O3" s="64"/>
      <c r="P3" s="64"/>
      <c r="Q3" s="64"/>
      <c r="R3" s="64"/>
      <c r="S3" s="64"/>
      <c r="T3" s="64"/>
      <c r="U3" s="64"/>
      <c r="V3" s="64"/>
      <c r="W3" s="64"/>
      <c r="X3" s="64"/>
      <c r="Y3" s="64"/>
      <c r="Z3" s="64"/>
      <c r="AA3" s="64"/>
      <c r="AB3" s="64"/>
      <c r="AC3" s="64"/>
      <c r="AD3" s="64"/>
      <c r="AE3" s="64"/>
      <c r="AF3" s="64"/>
    </row>
    <row r="4" spans="2:32" ht="41.4">
      <c r="B4" s="264" t="s">
        <v>121</v>
      </c>
      <c r="C4" s="264"/>
      <c r="D4" s="264"/>
      <c r="G4" s="117" t="s">
        <v>218</v>
      </c>
      <c r="H4" s="66" t="s">
        <v>4</v>
      </c>
      <c r="I4" s="163" t="s">
        <v>274</v>
      </c>
      <c r="J4" s="163" t="s">
        <v>275</v>
      </c>
      <c r="K4" s="163" t="s">
        <v>276</v>
      </c>
      <c r="L4" s="163" t="s">
        <v>277</v>
      </c>
      <c r="M4" s="163" t="s">
        <v>278</v>
      </c>
      <c r="N4" s="163" t="s">
        <v>279</v>
      </c>
      <c r="O4" s="163" t="s">
        <v>280</v>
      </c>
      <c r="P4" s="163" t="s">
        <v>281</v>
      </c>
      <c r="Q4" s="163" t="s">
        <v>282</v>
      </c>
      <c r="R4" s="163" t="s">
        <v>283</v>
      </c>
      <c r="S4" s="163" t="s">
        <v>284</v>
      </c>
      <c r="T4" s="164" t="s">
        <v>285</v>
      </c>
      <c r="U4" s="164" t="s">
        <v>286</v>
      </c>
      <c r="V4" s="164" t="s">
        <v>287</v>
      </c>
      <c r="W4" s="165" t="s">
        <v>288</v>
      </c>
      <c r="X4" s="163" t="s">
        <v>289</v>
      </c>
      <c r="Y4" s="163" t="s">
        <v>290</v>
      </c>
      <c r="Z4" s="163" t="s">
        <v>372</v>
      </c>
      <c r="AA4" s="163" t="s">
        <v>291</v>
      </c>
      <c r="AB4" s="165" t="s">
        <v>292</v>
      </c>
      <c r="AC4" s="165" t="s">
        <v>293</v>
      </c>
      <c r="AD4" s="166" t="s">
        <v>355</v>
      </c>
      <c r="AE4" s="165" t="s">
        <v>354</v>
      </c>
      <c r="AF4" s="167"/>
    </row>
    <row r="5" spans="2:32">
      <c r="B5" s="65"/>
      <c r="G5" s="118" t="s">
        <v>219</v>
      </c>
      <c r="H5" s="67" t="s">
        <v>5</v>
      </c>
      <c r="I5" s="168" t="s">
        <v>294</v>
      </c>
      <c r="J5" s="168">
        <v>5249000234</v>
      </c>
      <c r="K5" s="169" t="s">
        <v>295</v>
      </c>
      <c r="L5" s="169" t="s">
        <v>296</v>
      </c>
      <c r="M5" s="169" t="s">
        <v>297</v>
      </c>
      <c r="N5" s="169" t="s">
        <v>298</v>
      </c>
      <c r="O5" s="169" t="s">
        <v>299</v>
      </c>
      <c r="P5" s="169" t="s">
        <v>300</v>
      </c>
      <c r="Q5" s="169" t="s">
        <v>301</v>
      </c>
      <c r="R5" s="169" t="s">
        <v>302</v>
      </c>
      <c r="S5" s="169" t="s">
        <v>302</v>
      </c>
      <c r="T5" s="170" t="s">
        <v>303</v>
      </c>
      <c r="U5" s="170"/>
      <c r="V5" s="170"/>
      <c r="W5" s="171" t="s">
        <v>304</v>
      </c>
      <c r="X5" s="168" t="s">
        <v>305</v>
      </c>
      <c r="Y5" s="168" t="s">
        <v>306</v>
      </c>
      <c r="Z5" s="168"/>
      <c r="AA5" s="172"/>
      <c r="AB5" s="173" t="s">
        <v>307</v>
      </c>
      <c r="AC5" s="173" t="s">
        <v>308</v>
      </c>
      <c r="AD5" s="174"/>
      <c r="AE5" s="174"/>
      <c r="AF5" s="174"/>
    </row>
    <row r="6" spans="2:32" ht="31.2">
      <c r="G6" s="118" t="s">
        <v>220</v>
      </c>
      <c r="H6" s="67" t="s">
        <v>196</v>
      </c>
      <c r="I6" s="175" t="s">
        <v>10</v>
      </c>
      <c r="J6" s="175" t="s">
        <v>10</v>
      </c>
      <c r="K6" s="175" t="s">
        <v>10</v>
      </c>
      <c r="L6" s="175" t="s">
        <v>10</v>
      </c>
      <c r="M6" s="175" t="s">
        <v>10</v>
      </c>
      <c r="N6" s="175" t="s">
        <v>10</v>
      </c>
      <c r="O6" s="175" t="s">
        <v>10</v>
      </c>
      <c r="P6" s="175" t="s">
        <v>10</v>
      </c>
      <c r="Q6" s="175" t="s">
        <v>10</v>
      </c>
      <c r="R6" s="175" t="s">
        <v>10</v>
      </c>
      <c r="S6" s="175" t="s">
        <v>10</v>
      </c>
      <c r="T6" s="176" t="s">
        <v>10</v>
      </c>
      <c r="U6" s="176" t="s">
        <v>10</v>
      </c>
      <c r="V6" s="176" t="s">
        <v>10</v>
      </c>
      <c r="W6" s="177" t="s">
        <v>309</v>
      </c>
      <c r="X6" s="175" t="s">
        <v>309</v>
      </c>
      <c r="Y6" s="175" t="s">
        <v>309</v>
      </c>
      <c r="Z6" s="175"/>
      <c r="AA6" s="175"/>
      <c r="AB6" s="177" t="s">
        <v>309</v>
      </c>
      <c r="AC6" s="171" t="s">
        <v>309</v>
      </c>
      <c r="AD6" s="171"/>
      <c r="AE6" s="171"/>
      <c r="AF6" s="171"/>
    </row>
    <row r="7" spans="2:32">
      <c r="G7" s="119" t="s">
        <v>221</v>
      </c>
      <c r="H7" s="68" t="s">
        <v>1</v>
      </c>
      <c r="I7" s="178" t="s">
        <v>197</v>
      </c>
      <c r="J7" s="179" t="s">
        <v>197</v>
      </c>
      <c r="K7" s="179" t="s">
        <v>197</v>
      </c>
      <c r="L7" s="179" t="s">
        <v>310</v>
      </c>
      <c r="M7" s="178" t="s">
        <v>311</v>
      </c>
      <c r="N7" s="178" t="s">
        <v>197</v>
      </c>
      <c r="O7" s="180" t="s">
        <v>197</v>
      </c>
      <c r="P7" s="180" t="s">
        <v>197</v>
      </c>
      <c r="Q7" s="180" t="s">
        <v>197</v>
      </c>
      <c r="R7" s="180" t="s">
        <v>197</v>
      </c>
      <c r="S7" s="180" t="s">
        <v>197</v>
      </c>
      <c r="T7" s="180" t="s">
        <v>197</v>
      </c>
      <c r="U7" s="180" t="s">
        <v>358</v>
      </c>
      <c r="V7" s="180" t="s">
        <v>197</v>
      </c>
      <c r="W7" s="181" t="s">
        <v>357</v>
      </c>
      <c r="X7" s="181" t="s">
        <v>357</v>
      </c>
      <c r="Y7" s="181" t="s">
        <v>357</v>
      </c>
      <c r="Z7" s="181"/>
      <c r="AA7" s="181" t="s">
        <v>357</v>
      </c>
      <c r="AB7" s="181" t="s">
        <v>357</v>
      </c>
      <c r="AC7" s="181" t="s">
        <v>357</v>
      </c>
      <c r="AD7" s="182" t="s">
        <v>356</v>
      </c>
      <c r="AE7" s="182" t="s">
        <v>356</v>
      </c>
      <c r="AF7" s="183"/>
    </row>
    <row r="8" spans="2:32" ht="21">
      <c r="B8" s="266" t="s">
        <v>116</v>
      </c>
      <c r="C8" s="267"/>
      <c r="D8" s="268"/>
      <c r="E8" s="272" t="s">
        <v>180</v>
      </c>
      <c r="F8" s="273"/>
      <c r="G8" s="274"/>
      <c r="H8" s="260" t="s">
        <v>163</v>
      </c>
      <c r="I8" s="261"/>
      <c r="J8" s="261"/>
      <c r="K8" s="261"/>
      <c r="L8" s="261"/>
      <c r="M8" s="261"/>
      <c r="N8" s="261"/>
      <c r="O8" s="261"/>
      <c r="P8" s="261"/>
      <c r="Q8" s="261"/>
      <c r="R8" s="261"/>
      <c r="S8" s="261"/>
      <c r="T8" s="261"/>
      <c r="U8" s="261"/>
      <c r="V8" s="261"/>
      <c r="W8" s="261"/>
      <c r="X8" s="261"/>
      <c r="Y8" s="261"/>
      <c r="Z8" s="261"/>
      <c r="AA8" s="261"/>
      <c r="AB8" s="261"/>
      <c r="AC8" s="262"/>
      <c r="AD8" s="139"/>
      <c r="AE8" s="139"/>
      <c r="AF8" s="139"/>
    </row>
    <row r="9" spans="2:32" ht="82.5" customHeight="1">
      <c r="B9" s="269" t="s">
        <v>190</v>
      </c>
      <c r="C9" s="270"/>
      <c r="D9" s="271"/>
      <c r="E9" s="269" t="s">
        <v>191</v>
      </c>
      <c r="F9" s="270"/>
      <c r="G9" s="271"/>
      <c r="H9" s="258" t="s">
        <v>214</v>
      </c>
      <c r="I9" s="259"/>
      <c r="J9" s="259"/>
      <c r="K9" s="259"/>
      <c r="L9" s="259"/>
      <c r="M9" s="259"/>
      <c r="N9" s="259"/>
      <c r="O9" s="259"/>
      <c r="P9" s="259"/>
      <c r="Q9" s="259"/>
      <c r="R9" s="259"/>
      <c r="S9" s="259"/>
      <c r="T9" s="259"/>
      <c r="U9" s="259"/>
      <c r="V9" s="259"/>
      <c r="W9" s="259"/>
      <c r="X9" s="259"/>
      <c r="Y9" s="259"/>
      <c r="Z9" s="259"/>
      <c r="AA9" s="259"/>
      <c r="AB9" s="259"/>
      <c r="AC9" s="259"/>
      <c r="AD9" s="137"/>
      <c r="AE9" s="137"/>
      <c r="AF9" s="137"/>
    </row>
    <row r="10" spans="2:32">
      <c r="B10" s="69" t="s">
        <v>199</v>
      </c>
      <c r="C10" s="103" t="s">
        <v>200</v>
      </c>
      <c r="D10" s="11" t="s">
        <v>38</v>
      </c>
      <c r="E10" s="12" t="s">
        <v>2</v>
      </c>
      <c r="F10" s="15" t="s">
        <v>158</v>
      </c>
      <c r="G10" s="11" t="s">
        <v>160</v>
      </c>
      <c r="H10" s="88" t="s">
        <v>3</v>
      </c>
      <c r="I10" s="70"/>
      <c r="J10" s="70"/>
      <c r="K10" s="70"/>
      <c r="L10" s="70"/>
      <c r="M10" s="70"/>
      <c r="N10" s="70"/>
      <c r="O10" s="70"/>
      <c r="P10" s="70"/>
      <c r="Q10" s="70"/>
      <c r="R10" s="70"/>
      <c r="S10" s="70"/>
      <c r="T10" s="70"/>
      <c r="U10" s="70"/>
      <c r="V10" s="70"/>
      <c r="W10" s="70"/>
      <c r="X10" s="70"/>
      <c r="Y10" s="70"/>
      <c r="Z10" s="70"/>
      <c r="AA10" s="70"/>
      <c r="AB10" s="70"/>
      <c r="AC10" s="89"/>
      <c r="AD10" s="140"/>
      <c r="AE10" s="140"/>
      <c r="AF10" s="140"/>
    </row>
    <row r="11" spans="2:32">
      <c r="B11" s="90" t="s">
        <v>44</v>
      </c>
      <c r="C11" s="104" t="s">
        <v>45</v>
      </c>
      <c r="D11" s="2"/>
      <c r="E11" s="13"/>
      <c r="F11" s="16"/>
      <c r="G11" s="17"/>
      <c r="H11" s="200"/>
      <c r="I11" s="197"/>
      <c r="J11" s="197"/>
      <c r="K11" s="197"/>
      <c r="L11" s="197"/>
      <c r="M11" s="197"/>
      <c r="N11" s="197"/>
      <c r="O11" s="197"/>
      <c r="P11" s="197"/>
      <c r="Q11" s="197"/>
      <c r="R11" s="197"/>
      <c r="S11" s="197"/>
      <c r="T11" s="197"/>
      <c r="U11" s="197"/>
      <c r="V11" s="197"/>
      <c r="W11" s="197"/>
      <c r="X11" s="197"/>
      <c r="Y11" s="197"/>
      <c r="Z11" s="197"/>
      <c r="AA11" s="197"/>
      <c r="AB11" s="197"/>
      <c r="AC11" s="197"/>
      <c r="AD11" s="197"/>
      <c r="AE11" s="91"/>
      <c r="AF11" s="91"/>
    </row>
    <row r="12" spans="2:32">
      <c r="B12" s="92" t="s">
        <v>46</v>
      </c>
      <c r="C12" s="122" t="s">
        <v>47</v>
      </c>
      <c r="D12" s="1"/>
      <c r="E12" s="13"/>
      <c r="F12" s="16"/>
      <c r="G12" s="17"/>
      <c r="H12" s="200"/>
      <c r="I12" s="197"/>
      <c r="J12" s="197"/>
      <c r="K12" s="197"/>
      <c r="L12" s="197"/>
      <c r="M12" s="197"/>
      <c r="N12" s="197"/>
      <c r="O12" s="197"/>
      <c r="P12" s="197"/>
      <c r="Q12" s="197"/>
      <c r="R12" s="197"/>
      <c r="S12" s="197"/>
      <c r="T12" s="197"/>
      <c r="U12" s="197"/>
      <c r="V12" s="197"/>
      <c r="W12" s="197"/>
      <c r="X12" s="197"/>
      <c r="Y12" s="197"/>
      <c r="Z12" s="197"/>
      <c r="AA12" s="197"/>
      <c r="AB12" s="197"/>
      <c r="AC12" s="197"/>
      <c r="AD12" s="197"/>
      <c r="AE12" s="91"/>
      <c r="AF12" s="91"/>
    </row>
    <row r="13" spans="2:32">
      <c r="B13" s="93" t="s">
        <v>48</v>
      </c>
      <c r="C13" s="112" t="s">
        <v>49</v>
      </c>
      <c r="D13" s="10" t="s">
        <v>212</v>
      </c>
      <c r="E13" s="131" t="s">
        <v>250</v>
      </c>
      <c r="F13" s="225" t="s">
        <v>251</v>
      </c>
      <c r="G13" s="215">
        <v>409083749.41000003</v>
      </c>
      <c r="H13" s="201">
        <f>SUM(I13:AE13)</f>
        <v>356793395.88</v>
      </c>
      <c r="I13" s="202">
        <v>14650177.880000001</v>
      </c>
      <c r="J13" s="203">
        <v>0</v>
      </c>
      <c r="K13" s="203"/>
      <c r="L13" s="203">
        <v>0</v>
      </c>
      <c r="M13" s="204">
        <v>11326649</v>
      </c>
      <c r="N13" s="204">
        <v>184981208</v>
      </c>
      <c r="O13" s="203">
        <v>0</v>
      </c>
      <c r="P13" s="205"/>
      <c r="Q13" s="204">
        <v>48483566</v>
      </c>
      <c r="R13" s="203">
        <v>0</v>
      </c>
      <c r="S13" s="204">
        <v>93670326</v>
      </c>
      <c r="T13" s="203"/>
      <c r="U13" s="204">
        <v>3681469</v>
      </c>
      <c r="V13" s="43"/>
      <c r="W13" s="197"/>
      <c r="X13" s="197"/>
      <c r="Y13" s="197"/>
      <c r="Z13" s="197"/>
      <c r="AA13" s="197"/>
      <c r="AB13" s="197"/>
      <c r="AC13" s="197"/>
      <c r="AD13" s="197"/>
      <c r="AE13" s="91"/>
      <c r="AF13" s="91"/>
    </row>
    <row r="14" spans="2:32">
      <c r="B14" s="93" t="s">
        <v>50</v>
      </c>
      <c r="C14" s="112" t="s">
        <v>51</v>
      </c>
      <c r="D14" s="10" t="s">
        <v>213</v>
      </c>
      <c r="E14" s="131" t="s">
        <v>252</v>
      </c>
      <c r="F14" s="225" t="s">
        <v>251</v>
      </c>
      <c r="G14" s="226">
        <f>29546823*3.91</f>
        <v>115528077.93000001</v>
      </c>
      <c r="H14" s="200">
        <f>SUM(I14:AE14)</f>
        <v>8729270.5</v>
      </c>
      <c r="I14" s="197"/>
      <c r="J14" s="197"/>
      <c r="K14" s="197"/>
      <c r="L14" s="197"/>
      <c r="M14" s="197"/>
      <c r="N14" s="197"/>
      <c r="O14" s="197"/>
      <c r="P14" s="197"/>
      <c r="Q14" s="197"/>
      <c r="R14" s="197"/>
      <c r="S14" s="197"/>
      <c r="T14" s="197"/>
      <c r="U14" s="197"/>
      <c r="V14" s="197"/>
      <c r="W14" s="197">
        <v>0</v>
      </c>
      <c r="X14" s="196">
        <f>2232550*3.91</f>
        <v>8729270.5</v>
      </c>
      <c r="Y14" s="197"/>
      <c r="Z14" s="197"/>
      <c r="AA14" s="197"/>
      <c r="AB14" s="197"/>
      <c r="AC14" s="197"/>
      <c r="AD14" s="197"/>
      <c r="AE14" s="91"/>
      <c r="AF14" s="91"/>
    </row>
    <row r="15" spans="2:32">
      <c r="B15" s="93" t="s">
        <v>52</v>
      </c>
      <c r="C15" s="109" t="s">
        <v>53</v>
      </c>
      <c r="D15" s="10" t="s">
        <v>182</v>
      </c>
      <c r="E15" s="13"/>
      <c r="F15" s="227"/>
      <c r="G15" s="228"/>
      <c r="H15" s="200"/>
      <c r="I15" s="197"/>
      <c r="J15" s="197"/>
      <c r="K15" s="197"/>
      <c r="L15" s="197"/>
      <c r="M15" s="197"/>
      <c r="N15" s="197"/>
      <c r="O15" s="197"/>
      <c r="P15" s="197"/>
      <c r="Q15" s="197"/>
      <c r="R15" s="197"/>
      <c r="S15" s="197"/>
      <c r="T15" s="197"/>
      <c r="U15" s="197"/>
      <c r="V15" s="197"/>
      <c r="W15" s="197"/>
      <c r="X15" s="197"/>
      <c r="Y15" s="197"/>
      <c r="Z15" s="197"/>
      <c r="AA15" s="197"/>
      <c r="AB15" s="197"/>
      <c r="AC15" s="197"/>
      <c r="AD15" s="197"/>
      <c r="AE15" s="91"/>
      <c r="AF15" s="91"/>
    </row>
    <row r="16" spans="2:32">
      <c r="B16" s="93" t="s">
        <v>54</v>
      </c>
      <c r="C16" s="109" t="s">
        <v>55</v>
      </c>
      <c r="D16" s="10" t="s">
        <v>212</v>
      </c>
      <c r="E16" s="131" t="s">
        <v>253</v>
      </c>
      <c r="F16" s="225" t="s">
        <v>254</v>
      </c>
      <c r="G16" s="215">
        <v>3911788.07</v>
      </c>
      <c r="H16" s="200">
        <f>SUM(I16:AE16)</f>
        <v>1969295</v>
      </c>
      <c r="I16" s="196">
        <v>145543</v>
      </c>
      <c r="J16" s="204">
        <v>52000</v>
      </c>
      <c r="K16" s="203"/>
      <c r="L16" s="196">
        <v>54000</v>
      </c>
      <c r="M16" s="204">
        <v>71456</v>
      </c>
      <c r="N16" s="202">
        <v>659796</v>
      </c>
      <c r="O16" s="205">
        <v>0</v>
      </c>
      <c r="P16" s="203"/>
      <c r="Q16" s="204">
        <v>175000</v>
      </c>
      <c r="R16" s="202">
        <v>446500</v>
      </c>
      <c r="S16" s="202">
        <v>365000</v>
      </c>
      <c r="T16" s="203">
        <v>0</v>
      </c>
      <c r="U16" s="203">
        <v>0</v>
      </c>
      <c r="V16" s="197"/>
      <c r="W16" s="197"/>
      <c r="X16" s="197"/>
      <c r="Y16" s="197"/>
      <c r="Z16" s="197"/>
      <c r="AA16" s="197"/>
      <c r="AB16" s="197"/>
      <c r="AC16" s="197"/>
      <c r="AD16" s="197"/>
      <c r="AE16" s="91"/>
      <c r="AF16" s="91"/>
    </row>
    <row r="17" spans="2:32">
      <c r="B17" s="149" t="s">
        <v>56</v>
      </c>
      <c r="C17" s="133" t="s">
        <v>255</v>
      </c>
      <c r="D17" s="10" t="s">
        <v>212</v>
      </c>
      <c r="E17" s="131" t="s">
        <v>255</v>
      </c>
      <c r="F17" s="225" t="s">
        <v>251</v>
      </c>
      <c r="G17" s="196">
        <f>109917271*3.91</f>
        <v>429776529.61000001</v>
      </c>
      <c r="H17" s="200">
        <f>SUM(I17:AE17)</f>
        <v>429776529.61000001</v>
      </c>
      <c r="I17" s="197"/>
      <c r="J17" s="197"/>
      <c r="K17" s="197"/>
      <c r="L17" s="197"/>
      <c r="M17" s="197"/>
      <c r="N17" s="197"/>
      <c r="O17" s="197"/>
      <c r="P17" s="197"/>
      <c r="Q17" s="197"/>
      <c r="R17" s="197"/>
      <c r="S17" s="197"/>
      <c r="T17" s="197"/>
      <c r="U17" s="197"/>
      <c r="V17" s="197"/>
      <c r="W17" s="197"/>
      <c r="X17" s="197"/>
      <c r="Y17" s="198">
        <f>109917271*3.91</f>
        <v>429776529.61000001</v>
      </c>
      <c r="Z17" s="198"/>
      <c r="AA17" s="197"/>
      <c r="AB17" s="197"/>
      <c r="AC17" s="197"/>
      <c r="AD17" s="197"/>
      <c r="AE17" s="91"/>
      <c r="AF17" s="91"/>
    </row>
    <row r="18" spans="2:32">
      <c r="B18" s="93" t="s">
        <v>57</v>
      </c>
      <c r="C18" s="110" t="s">
        <v>58</v>
      </c>
      <c r="D18" s="10" t="s">
        <v>182</v>
      </c>
      <c r="E18" s="13"/>
      <c r="F18" s="227"/>
      <c r="G18" s="228"/>
      <c r="H18" s="200">
        <f>SUM(I18:AC18)</f>
        <v>0</v>
      </c>
      <c r="I18" s="197"/>
      <c r="J18" s="197"/>
      <c r="K18" s="197"/>
      <c r="L18" s="197"/>
      <c r="M18" s="197"/>
      <c r="N18" s="197"/>
      <c r="O18" s="197"/>
      <c r="P18" s="197"/>
      <c r="Q18" s="197"/>
      <c r="R18" s="197"/>
      <c r="S18" s="197"/>
      <c r="T18" s="197"/>
      <c r="U18" s="197"/>
      <c r="V18" s="197"/>
      <c r="W18" s="197"/>
      <c r="X18" s="197"/>
      <c r="Y18" s="197"/>
      <c r="Z18" s="197"/>
      <c r="AA18" s="197"/>
      <c r="AB18" s="197"/>
      <c r="AC18" s="197"/>
      <c r="AD18" s="197"/>
      <c r="AE18" s="91"/>
      <c r="AF18" s="91"/>
    </row>
    <row r="19" spans="2:32">
      <c r="B19" s="93" t="s">
        <v>59</v>
      </c>
      <c r="C19" s="110" t="s">
        <v>60</v>
      </c>
      <c r="D19" s="10" t="s">
        <v>182</v>
      </c>
      <c r="E19" s="13"/>
      <c r="F19" s="227"/>
      <c r="G19" s="228"/>
      <c r="H19" s="200">
        <f>SUM(I19:AC19)</f>
        <v>0</v>
      </c>
      <c r="I19" s="197"/>
      <c r="J19" s="197"/>
      <c r="K19" s="197"/>
      <c r="L19" s="197"/>
      <c r="M19" s="197"/>
      <c r="N19" s="197"/>
      <c r="O19" s="197"/>
      <c r="P19" s="197"/>
      <c r="Q19" s="197"/>
      <c r="R19" s="197"/>
      <c r="S19" s="197"/>
      <c r="T19" s="197"/>
      <c r="U19" s="197"/>
      <c r="V19" s="197"/>
      <c r="W19" s="197"/>
      <c r="X19" s="197"/>
      <c r="Y19" s="197"/>
      <c r="Z19" s="197"/>
      <c r="AA19" s="197"/>
      <c r="AB19" s="197"/>
      <c r="AC19" s="197"/>
      <c r="AD19" s="197"/>
      <c r="AE19" s="91"/>
      <c r="AF19" s="91"/>
    </row>
    <row r="20" spans="2:32" ht="16.2" thickBot="1">
      <c r="B20" s="93" t="s">
        <v>61</v>
      </c>
      <c r="C20" s="112" t="s">
        <v>62</v>
      </c>
      <c r="D20" s="2"/>
      <c r="F20" s="40"/>
      <c r="G20" s="228"/>
      <c r="H20" s="200">
        <f>SUM(I20:AC20)</f>
        <v>0</v>
      </c>
      <c r="I20" s="197"/>
      <c r="J20" s="197"/>
      <c r="K20" s="197"/>
      <c r="L20" s="197"/>
      <c r="M20" s="197"/>
      <c r="N20" s="197"/>
      <c r="O20" s="197"/>
      <c r="P20" s="197"/>
      <c r="Q20" s="197"/>
      <c r="R20" s="197"/>
      <c r="S20" s="197"/>
      <c r="T20" s="197"/>
      <c r="U20" s="197"/>
      <c r="V20" s="197"/>
      <c r="W20" s="197"/>
      <c r="X20" s="197"/>
      <c r="Y20" s="197"/>
      <c r="Z20" s="197"/>
      <c r="AA20" s="197"/>
      <c r="AB20" s="197"/>
      <c r="AC20" s="197"/>
      <c r="AD20" s="197"/>
      <c r="AE20" s="91"/>
      <c r="AF20" s="91"/>
    </row>
    <row r="21" spans="2:32">
      <c r="C21" s="133" t="s">
        <v>256</v>
      </c>
      <c r="D21" s="141" t="s">
        <v>212</v>
      </c>
      <c r="E21" s="131" t="s">
        <v>256</v>
      </c>
      <c r="F21" s="225" t="s">
        <v>257</v>
      </c>
      <c r="G21" s="196">
        <v>1404480</v>
      </c>
      <c r="H21" s="200">
        <f>SUM(I21:AE21)</f>
        <v>1426790</v>
      </c>
      <c r="I21" s="206">
        <v>0</v>
      </c>
      <c r="J21" s="202">
        <v>72739</v>
      </c>
      <c r="K21" s="204">
        <v>798000</v>
      </c>
      <c r="L21" s="203">
        <v>0</v>
      </c>
      <c r="M21" s="203">
        <v>0</v>
      </c>
      <c r="N21" s="204">
        <v>400334</v>
      </c>
      <c r="O21" s="203">
        <v>0</v>
      </c>
      <c r="P21" s="204">
        <v>155717</v>
      </c>
      <c r="Q21" s="203">
        <v>0</v>
      </c>
      <c r="R21" s="203">
        <v>0</v>
      </c>
      <c r="S21" s="203">
        <v>0</v>
      </c>
      <c r="T21" s="203">
        <v>0</v>
      </c>
      <c r="U21" s="203">
        <v>0</v>
      </c>
      <c r="V21" s="203">
        <v>0</v>
      </c>
      <c r="W21" s="197"/>
      <c r="X21" s="197"/>
      <c r="Y21" s="197"/>
      <c r="Z21" s="197"/>
      <c r="AA21" s="197"/>
      <c r="AB21" s="197"/>
      <c r="AC21" s="197"/>
      <c r="AD21" s="197"/>
      <c r="AE21" s="91"/>
      <c r="AF21" s="91"/>
    </row>
    <row r="22" spans="2:32">
      <c r="B22" s="93"/>
      <c r="C22" s="133" t="s">
        <v>258</v>
      </c>
      <c r="D22" s="141" t="s">
        <v>212</v>
      </c>
      <c r="E22" s="131" t="s">
        <v>258</v>
      </c>
      <c r="F22" s="225" t="s">
        <v>257</v>
      </c>
      <c r="G22" s="196">
        <v>5208280</v>
      </c>
      <c r="H22" s="201">
        <f>SUM(I22:AE22)</f>
        <v>17857</v>
      </c>
      <c r="I22" s="203">
        <v>0</v>
      </c>
      <c r="J22" s="207">
        <v>0</v>
      </c>
      <c r="K22" s="203">
        <v>0</v>
      </c>
      <c r="L22" s="203">
        <v>0</v>
      </c>
      <c r="M22" s="203">
        <v>0</v>
      </c>
      <c r="N22" s="207"/>
      <c r="O22" s="203"/>
      <c r="P22" s="203">
        <v>0</v>
      </c>
      <c r="Q22" s="203">
        <v>0</v>
      </c>
      <c r="R22" s="203">
        <v>0</v>
      </c>
      <c r="S22" s="203">
        <v>0</v>
      </c>
      <c r="T22" s="203">
        <v>0</v>
      </c>
      <c r="U22" s="203">
        <v>0</v>
      </c>
      <c r="V22" s="204">
        <v>17857</v>
      </c>
      <c r="W22" s="197"/>
      <c r="X22" s="197"/>
      <c r="Y22" s="197"/>
      <c r="Z22" s="197"/>
      <c r="AA22" s="197"/>
      <c r="AB22" s="197"/>
      <c r="AC22" s="197"/>
      <c r="AD22" s="197"/>
      <c r="AE22" s="91"/>
      <c r="AF22" s="91"/>
    </row>
    <row r="23" spans="2:32">
      <c r="B23" s="93"/>
      <c r="C23" s="133" t="s">
        <v>259</v>
      </c>
      <c r="D23" s="141" t="s">
        <v>212</v>
      </c>
      <c r="E23" s="131" t="s">
        <v>259</v>
      </c>
      <c r="F23" s="225" t="s">
        <v>257</v>
      </c>
      <c r="G23" s="196">
        <v>61955</v>
      </c>
      <c r="H23" s="201">
        <f>SUM(I23:AC23)</f>
        <v>0</v>
      </c>
      <c r="I23" s="203">
        <v>0</v>
      </c>
      <c r="J23" s="207">
        <v>0</v>
      </c>
      <c r="K23" s="203">
        <v>0</v>
      </c>
      <c r="L23" s="203">
        <v>0</v>
      </c>
      <c r="M23" s="203">
        <v>0</v>
      </c>
      <c r="N23" s="207"/>
      <c r="O23" s="203"/>
      <c r="P23" s="203">
        <v>0</v>
      </c>
      <c r="Q23" s="203">
        <v>0</v>
      </c>
      <c r="R23" s="203">
        <v>0</v>
      </c>
      <c r="S23" s="203">
        <v>0</v>
      </c>
      <c r="T23" s="203">
        <v>0</v>
      </c>
      <c r="U23" s="203">
        <v>0</v>
      </c>
      <c r="V23" s="203">
        <v>0</v>
      </c>
      <c r="W23" s="197"/>
      <c r="X23" s="197"/>
      <c r="Y23" s="197"/>
      <c r="Z23" s="197"/>
      <c r="AA23" s="197"/>
      <c r="AB23" s="197"/>
      <c r="AC23" s="197"/>
      <c r="AD23" s="197"/>
      <c r="AE23" s="91"/>
      <c r="AF23" s="91"/>
    </row>
    <row r="24" spans="2:32">
      <c r="B24" s="93"/>
      <c r="C24" s="133" t="s">
        <v>260</v>
      </c>
      <c r="D24" s="141" t="s">
        <v>212</v>
      </c>
      <c r="E24" s="131" t="s">
        <v>260</v>
      </c>
      <c r="F24" s="225" t="s">
        <v>257</v>
      </c>
      <c r="G24" s="196">
        <v>2691373</v>
      </c>
      <c r="H24" s="201">
        <f>SUM(I24:AC24)</f>
        <v>68339</v>
      </c>
      <c r="I24" s="203">
        <v>0</v>
      </c>
      <c r="J24" s="202">
        <v>68339</v>
      </c>
      <c r="K24" s="203">
        <v>0</v>
      </c>
      <c r="L24" s="203">
        <v>0</v>
      </c>
      <c r="M24" s="203">
        <v>0</v>
      </c>
      <c r="N24" s="207"/>
      <c r="O24" s="203"/>
      <c r="P24" s="203">
        <v>0</v>
      </c>
      <c r="Q24" s="203">
        <v>0</v>
      </c>
      <c r="R24" s="203">
        <v>0</v>
      </c>
      <c r="S24" s="203">
        <v>0</v>
      </c>
      <c r="T24" s="203">
        <v>0</v>
      </c>
      <c r="U24" s="203">
        <v>0</v>
      </c>
      <c r="V24" s="203">
        <v>0</v>
      </c>
      <c r="W24" s="197"/>
      <c r="X24" s="197"/>
      <c r="Y24" s="197"/>
      <c r="Z24" s="197"/>
      <c r="AA24" s="197"/>
      <c r="AB24" s="197"/>
      <c r="AC24" s="197"/>
      <c r="AD24" s="197"/>
      <c r="AE24" s="91"/>
      <c r="AF24" s="91"/>
    </row>
    <row r="25" spans="2:32">
      <c r="B25" s="93"/>
      <c r="C25" s="133" t="s">
        <v>261</v>
      </c>
      <c r="D25" s="141" t="s">
        <v>212</v>
      </c>
      <c r="E25" s="131" t="s">
        <v>261</v>
      </c>
      <c r="F25" s="225" t="s">
        <v>257</v>
      </c>
      <c r="G25" s="215">
        <v>24316334.300000001</v>
      </c>
      <c r="H25" s="201">
        <f>SUM(I25:AE25)</f>
        <v>5110913</v>
      </c>
      <c r="I25" s="204">
        <v>278571</v>
      </c>
      <c r="J25" s="202">
        <v>1154798</v>
      </c>
      <c r="K25" s="203">
        <v>0</v>
      </c>
      <c r="L25" s="202">
        <v>274635</v>
      </c>
      <c r="M25" s="204">
        <v>79300</v>
      </c>
      <c r="N25" s="207"/>
      <c r="O25" s="203"/>
      <c r="P25" s="203">
        <v>0</v>
      </c>
      <c r="Q25" s="202">
        <v>227765</v>
      </c>
      <c r="R25" s="202">
        <v>156500</v>
      </c>
      <c r="S25" s="208">
        <v>1496066</v>
      </c>
      <c r="T25" s="204">
        <v>70661</v>
      </c>
      <c r="U25" s="204">
        <v>22650</v>
      </c>
      <c r="V25" s="196">
        <v>1349967</v>
      </c>
      <c r="W25" s="197"/>
      <c r="X25" s="197"/>
      <c r="Y25" s="197"/>
      <c r="Z25" s="197"/>
      <c r="AA25" s="197"/>
      <c r="AB25" s="197"/>
      <c r="AC25" s="197"/>
      <c r="AD25" s="197"/>
      <c r="AE25" s="91"/>
      <c r="AF25" s="91"/>
    </row>
    <row r="26" spans="2:32">
      <c r="B26" s="93"/>
      <c r="C26" s="133" t="s">
        <v>366</v>
      </c>
      <c r="D26" s="141" t="s">
        <v>212</v>
      </c>
      <c r="E26" s="131" t="s">
        <v>366</v>
      </c>
      <c r="F26" s="225" t="s">
        <v>263</v>
      </c>
      <c r="G26" s="215">
        <v>8197648</v>
      </c>
      <c r="H26" s="201">
        <f>SUM(I26:AE26)</f>
        <v>7046930</v>
      </c>
      <c r="I26" s="209">
        <v>569256</v>
      </c>
      <c r="J26" s="209">
        <v>519447</v>
      </c>
      <c r="K26" s="204">
        <v>220000</v>
      </c>
      <c r="L26" s="203">
        <v>0</v>
      </c>
      <c r="M26" s="202">
        <v>396770</v>
      </c>
      <c r="N26" s="202">
        <v>928802</v>
      </c>
      <c r="O26" s="203">
        <v>0</v>
      </c>
      <c r="P26" s="203"/>
      <c r="Q26" s="204">
        <v>133439</v>
      </c>
      <c r="R26" s="210">
        <v>0</v>
      </c>
      <c r="S26" s="204">
        <v>4116754</v>
      </c>
      <c r="T26" s="202">
        <v>162462</v>
      </c>
      <c r="U26" s="202">
        <v>0</v>
      </c>
      <c r="V26" s="211">
        <v>0</v>
      </c>
      <c r="W26" s="197"/>
      <c r="X26" s="197"/>
      <c r="Y26" s="197"/>
      <c r="Z26" s="197"/>
      <c r="AA26" s="197"/>
      <c r="AB26" s="197"/>
      <c r="AC26" s="197"/>
      <c r="AD26" s="197"/>
      <c r="AE26" s="91"/>
      <c r="AF26" s="91"/>
    </row>
    <row r="27" spans="2:32">
      <c r="B27" s="93"/>
      <c r="C27" s="133" t="s">
        <v>262</v>
      </c>
      <c r="D27" s="141" t="s">
        <v>212</v>
      </c>
      <c r="E27" s="131" t="s">
        <v>262</v>
      </c>
      <c r="F27" s="225" t="s">
        <v>373</v>
      </c>
      <c r="G27" s="229">
        <f>465030*3.91</f>
        <v>1818267.3</v>
      </c>
      <c r="H27" s="201">
        <f>SUM(I27:AE27)</f>
        <v>1233045.8700000001</v>
      </c>
      <c r="I27" s="212"/>
      <c r="J27" s="213"/>
      <c r="K27" s="212"/>
      <c r="L27" s="212"/>
      <c r="M27" s="214"/>
      <c r="N27" s="212"/>
      <c r="O27" s="214"/>
      <c r="P27" s="212"/>
      <c r="Q27" s="214"/>
      <c r="R27" s="212"/>
      <c r="S27" s="212"/>
      <c r="T27" s="212"/>
      <c r="U27" s="212"/>
      <c r="V27" s="212"/>
      <c r="W27" s="197"/>
      <c r="X27" s="196">
        <f>17797*3.91</f>
        <v>69586.27</v>
      </c>
      <c r="Y27" s="197"/>
      <c r="Z27" s="197"/>
      <c r="AA27" s="196">
        <f>219310*3.91</f>
        <v>857502.1</v>
      </c>
      <c r="AB27" s="197"/>
      <c r="AC27" s="197"/>
      <c r="AD27" s="197"/>
      <c r="AE27" s="196">
        <f>78250*3.91</f>
        <v>305957.5</v>
      </c>
      <c r="AF27" s="91"/>
    </row>
    <row r="28" spans="2:32">
      <c r="B28" s="93"/>
      <c r="C28" s="142" t="s">
        <v>370</v>
      </c>
      <c r="D28" s="141" t="s">
        <v>212</v>
      </c>
      <c r="E28" s="132" t="s">
        <v>370</v>
      </c>
      <c r="F28" s="225" t="s">
        <v>374</v>
      </c>
      <c r="G28" s="215">
        <v>6426855.1399999997</v>
      </c>
      <c r="H28" s="200">
        <f>SUM(I28:AE28)</f>
        <v>3380975.78</v>
      </c>
      <c r="I28" s="196">
        <v>41018</v>
      </c>
      <c r="J28" s="213">
        <v>496969</v>
      </c>
      <c r="K28" s="204">
        <v>354150</v>
      </c>
      <c r="L28" s="203">
        <v>0</v>
      </c>
      <c r="M28" s="204">
        <v>403089</v>
      </c>
      <c r="N28" s="204">
        <v>354861</v>
      </c>
      <c r="O28" s="204">
        <v>685714</v>
      </c>
      <c r="P28" s="204">
        <v>116873</v>
      </c>
      <c r="Q28" s="204">
        <v>372373</v>
      </c>
      <c r="R28" s="213">
        <v>71699.02</v>
      </c>
      <c r="S28" s="202">
        <v>59594.76</v>
      </c>
      <c r="T28" s="203">
        <v>0</v>
      </c>
      <c r="U28" s="203">
        <v>0</v>
      </c>
      <c r="V28" s="196">
        <v>424635</v>
      </c>
      <c r="W28" s="197"/>
      <c r="X28" s="197"/>
      <c r="Y28" s="40"/>
      <c r="Z28" s="40"/>
      <c r="AA28" s="197"/>
      <c r="AB28" s="197"/>
      <c r="AC28" s="197"/>
      <c r="AD28" s="197"/>
      <c r="AE28" s="91"/>
      <c r="AF28" s="91"/>
    </row>
    <row r="29" spans="2:32">
      <c r="B29" s="93"/>
      <c r="C29" s="142" t="s">
        <v>359</v>
      </c>
      <c r="D29" s="141" t="s">
        <v>212</v>
      </c>
      <c r="E29" s="142" t="s">
        <v>359</v>
      </c>
      <c r="F29" s="225" t="s">
        <v>374</v>
      </c>
      <c r="G29" s="229">
        <f>549596*3.91</f>
        <v>2148920.36</v>
      </c>
      <c r="H29" s="200">
        <f>SUM(I29:AE29)</f>
        <v>556220.96000000008</v>
      </c>
      <c r="I29" s="196"/>
      <c r="J29" s="215"/>
      <c r="K29" s="204"/>
      <c r="L29" s="203"/>
      <c r="M29" s="196"/>
      <c r="N29" s="196"/>
      <c r="O29" s="196"/>
      <c r="P29" s="196"/>
      <c r="Q29" s="196"/>
      <c r="R29" s="215"/>
      <c r="S29" s="202"/>
      <c r="T29" s="203"/>
      <c r="U29" s="203"/>
      <c r="V29" s="196"/>
      <c r="W29" s="197"/>
      <c r="X29" s="197"/>
      <c r="Y29" s="196">
        <f>25762*3.91</f>
        <v>100729.42</v>
      </c>
      <c r="Z29" s="196">
        <f>116494*3.91</f>
        <v>455491.54000000004</v>
      </c>
      <c r="AA29" s="197"/>
      <c r="AB29" s="197"/>
      <c r="AC29" s="197"/>
      <c r="AD29" s="197"/>
      <c r="AE29" s="91"/>
      <c r="AF29" s="91"/>
    </row>
    <row r="30" spans="2:32">
      <c r="B30" s="93"/>
      <c r="C30" s="142" t="s">
        <v>360</v>
      </c>
      <c r="D30" s="141" t="s">
        <v>213</v>
      </c>
      <c r="E30" s="132" t="s">
        <v>360</v>
      </c>
      <c r="F30" s="225" t="s">
        <v>265</v>
      </c>
      <c r="G30" s="230">
        <f>16000*3.91</f>
        <v>62560</v>
      </c>
      <c r="H30" s="200">
        <f t="shared" ref="H30:H41" si="0">SUM(I30:AC30)</f>
        <v>0</v>
      </c>
      <c r="I30" s="196"/>
      <c r="J30" s="215"/>
      <c r="K30" s="204"/>
      <c r="L30" s="203"/>
      <c r="M30" s="196"/>
      <c r="N30" s="196"/>
      <c r="O30" s="196"/>
      <c r="P30" s="196"/>
      <c r="Q30" s="196"/>
      <c r="R30" s="215"/>
      <c r="S30" s="202"/>
      <c r="T30" s="203"/>
      <c r="U30" s="203"/>
      <c r="V30" s="196"/>
      <c r="W30" s="197"/>
      <c r="X30" s="197"/>
      <c r="Y30" s="197"/>
      <c r="Z30" s="197"/>
      <c r="AA30" s="197"/>
      <c r="AB30" s="197"/>
      <c r="AC30" s="197"/>
      <c r="AD30" s="197"/>
      <c r="AE30" s="91"/>
      <c r="AF30" s="91"/>
    </row>
    <row r="31" spans="2:32">
      <c r="B31" s="93"/>
      <c r="C31" s="143" t="s">
        <v>361</v>
      </c>
      <c r="D31" s="146" t="s">
        <v>213</v>
      </c>
      <c r="E31" s="143" t="s">
        <v>361</v>
      </c>
      <c r="F31" s="225" t="s">
        <v>265</v>
      </c>
      <c r="G31" s="230">
        <f>300000*3.91</f>
        <v>1173000</v>
      </c>
      <c r="H31" s="200">
        <f t="shared" si="0"/>
        <v>0</v>
      </c>
      <c r="I31" s="196"/>
      <c r="J31" s="215"/>
      <c r="K31" s="204"/>
      <c r="L31" s="203"/>
      <c r="M31" s="196"/>
      <c r="N31" s="196"/>
      <c r="O31" s="196"/>
      <c r="P31" s="196"/>
      <c r="Q31" s="196"/>
      <c r="R31" s="215"/>
      <c r="S31" s="202"/>
      <c r="T31" s="203"/>
      <c r="U31" s="203"/>
      <c r="V31" s="196"/>
      <c r="W31" s="197"/>
      <c r="X31" s="197"/>
      <c r="Y31" s="197"/>
      <c r="Z31" s="197"/>
      <c r="AA31" s="197"/>
      <c r="AB31" s="197"/>
      <c r="AC31" s="197"/>
      <c r="AD31" s="197"/>
      <c r="AE31" s="91"/>
      <c r="AF31" s="91"/>
    </row>
    <row r="32" spans="2:32">
      <c r="B32" s="93"/>
      <c r="C32" s="144" t="s">
        <v>362</v>
      </c>
      <c r="D32" s="146" t="s">
        <v>213</v>
      </c>
      <c r="E32" s="143" t="s">
        <v>362</v>
      </c>
      <c r="F32" s="225" t="s">
        <v>265</v>
      </c>
      <c r="G32" s="229">
        <f>155000*3.91</f>
        <v>606050</v>
      </c>
      <c r="H32" s="200">
        <f t="shared" si="0"/>
        <v>0</v>
      </c>
      <c r="I32" s="196"/>
      <c r="J32" s="215"/>
      <c r="K32" s="204"/>
      <c r="L32" s="203"/>
      <c r="M32" s="196"/>
      <c r="N32" s="196"/>
      <c r="O32" s="196"/>
      <c r="P32" s="196"/>
      <c r="Q32" s="196"/>
      <c r="R32" s="215"/>
      <c r="S32" s="202"/>
      <c r="T32" s="203"/>
      <c r="U32" s="203"/>
      <c r="V32" s="196"/>
      <c r="W32" s="197"/>
      <c r="X32" s="197"/>
      <c r="Y32" s="197"/>
      <c r="Z32" s="197"/>
      <c r="AA32" s="197"/>
      <c r="AB32" s="197"/>
      <c r="AC32" s="197"/>
      <c r="AD32" s="197"/>
      <c r="AE32" s="91"/>
      <c r="AF32" s="91"/>
    </row>
    <row r="33" spans="2:32">
      <c r="B33" s="93"/>
      <c r="C33" s="144" t="s">
        <v>363</v>
      </c>
      <c r="D33" s="146" t="s">
        <v>213</v>
      </c>
      <c r="E33" s="143" t="s">
        <v>363</v>
      </c>
      <c r="F33" s="225" t="s">
        <v>265</v>
      </c>
      <c r="G33" s="229">
        <f>100000*3.91</f>
        <v>391000</v>
      </c>
      <c r="H33" s="200">
        <f t="shared" si="0"/>
        <v>0</v>
      </c>
      <c r="I33" s="196"/>
      <c r="J33" s="213"/>
      <c r="K33" s="204"/>
      <c r="L33" s="203"/>
      <c r="M33" s="196"/>
      <c r="N33" s="196"/>
      <c r="O33" s="196"/>
      <c r="P33" s="196"/>
      <c r="Q33" s="196"/>
      <c r="R33" s="215"/>
      <c r="S33" s="202"/>
      <c r="T33" s="203"/>
      <c r="U33" s="203"/>
      <c r="V33" s="196"/>
      <c r="W33" s="197"/>
      <c r="X33" s="197"/>
      <c r="Y33" s="197"/>
      <c r="Z33" s="197"/>
      <c r="AA33" s="197"/>
      <c r="AB33" s="197"/>
      <c r="AC33" s="197"/>
      <c r="AD33" s="197"/>
      <c r="AE33" s="91"/>
      <c r="AF33" s="91"/>
    </row>
    <row r="34" spans="2:32">
      <c r="B34" s="93"/>
      <c r="C34" s="145" t="s">
        <v>364</v>
      </c>
      <c r="D34" s="146" t="s">
        <v>213</v>
      </c>
      <c r="E34" s="147" t="s">
        <v>364</v>
      </c>
      <c r="F34" s="225" t="s">
        <v>375</v>
      </c>
      <c r="G34" s="231">
        <f>639593*3.91</f>
        <v>2500808.63</v>
      </c>
      <c r="H34" s="200">
        <f t="shared" si="0"/>
        <v>0</v>
      </c>
      <c r="I34" s="216"/>
      <c r="J34" s="214"/>
      <c r="K34" s="217"/>
      <c r="L34" s="217"/>
      <c r="M34" s="218"/>
      <c r="N34" s="218"/>
      <c r="O34" s="217"/>
      <c r="P34" s="217"/>
      <c r="Q34" s="217"/>
      <c r="R34" s="212"/>
      <c r="S34" s="212"/>
      <c r="T34" s="218"/>
      <c r="U34" s="218"/>
      <c r="V34" s="218"/>
      <c r="W34" s="197"/>
      <c r="X34" s="197"/>
      <c r="Y34" s="197"/>
      <c r="Z34" s="197"/>
      <c r="AA34" s="197"/>
      <c r="AB34" s="197"/>
      <c r="AC34" s="197"/>
      <c r="AD34" s="197"/>
      <c r="AE34" s="91"/>
      <c r="AF34" s="91"/>
    </row>
    <row r="35" spans="2:32">
      <c r="B35" s="93" t="s">
        <v>63</v>
      </c>
      <c r="C35" s="112" t="s">
        <v>64</v>
      </c>
      <c r="D35" s="10" t="s">
        <v>182</v>
      </c>
      <c r="F35" s="227"/>
      <c r="G35" s="228"/>
      <c r="H35" s="200">
        <f t="shared" si="0"/>
        <v>0</v>
      </c>
      <c r="I35" s="197"/>
      <c r="J35" s="197"/>
      <c r="K35" s="197"/>
      <c r="L35" s="197"/>
      <c r="M35" s="197"/>
      <c r="N35" s="197"/>
      <c r="O35" s="197"/>
      <c r="P35" s="197"/>
      <c r="Q35" s="197"/>
      <c r="R35" s="197"/>
      <c r="S35" s="197"/>
      <c r="T35" s="197"/>
      <c r="U35" s="197"/>
      <c r="V35" s="197"/>
      <c r="W35" s="197"/>
      <c r="X35" s="197"/>
      <c r="Y35" s="197"/>
      <c r="Z35" s="197"/>
      <c r="AA35" s="197"/>
      <c r="AB35" s="197"/>
      <c r="AC35" s="197"/>
      <c r="AD35" s="197"/>
      <c r="AE35" s="91"/>
      <c r="AF35" s="91"/>
    </row>
    <row r="36" spans="2:32">
      <c r="B36" s="93" t="s">
        <v>65</v>
      </c>
      <c r="C36" s="112" t="s">
        <v>66</v>
      </c>
      <c r="D36" s="10" t="s">
        <v>182</v>
      </c>
      <c r="E36" s="13"/>
      <c r="F36" s="227"/>
      <c r="G36" s="228"/>
      <c r="H36" s="200">
        <f t="shared" si="0"/>
        <v>0</v>
      </c>
      <c r="I36" s="197"/>
      <c r="J36" s="197"/>
      <c r="K36" s="197"/>
      <c r="L36" s="197"/>
      <c r="M36" s="197"/>
      <c r="N36" s="197"/>
      <c r="O36" s="197"/>
      <c r="P36" s="197"/>
      <c r="Q36" s="197"/>
      <c r="R36" s="197"/>
      <c r="S36" s="197"/>
      <c r="T36" s="197"/>
      <c r="U36" s="197"/>
      <c r="V36" s="197"/>
      <c r="W36" s="197"/>
      <c r="X36" s="197"/>
      <c r="Y36" s="197"/>
      <c r="Z36" s="197"/>
      <c r="AA36" s="197"/>
      <c r="AB36" s="197"/>
      <c r="AC36" s="197"/>
      <c r="AD36" s="197"/>
      <c r="AE36" s="91"/>
      <c r="AF36" s="91"/>
    </row>
    <row r="37" spans="2:32">
      <c r="B37" s="92" t="s">
        <v>67</v>
      </c>
      <c r="C37" s="108" t="s">
        <v>68</v>
      </c>
      <c r="D37" s="2"/>
      <c r="E37" s="13"/>
      <c r="F37" s="227"/>
      <c r="G37" s="228"/>
      <c r="H37" s="200">
        <f t="shared" si="0"/>
        <v>0</v>
      </c>
      <c r="I37" s="197"/>
      <c r="J37" s="197"/>
      <c r="K37" s="197"/>
      <c r="L37" s="197"/>
      <c r="M37" s="197"/>
      <c r="N37" s="197"/>
      <c r="O37" s="197"/>
      <c r="P37" s="197"/>
      <c r="Q37" s="197"/>
      <c r="R37" s="197"/>
      <c r="S37" s="197"/>
      <c r="T37" s="197"/>
      <c r="U37" s="197"/>
      <c r="V37" s="197"/>
      <c r="W37" s="197"/>
      <c r="X37" s="197"/>
      <c r="Y37" s="197"/>
      <c r="Z37" s="197"/>
      <c r="AA37" s="197"/>
      <c r="AB37" s="197"/>
      <c r="AC37" s="197"/>
      <c r="AD37" s="197"/>
      <c r="AE37" s="91"/>
      <c r="AF37" s="91"/>
    </row>
    <row r="38" spans="2:32">
      <c r="B38" s="93" t="s">
        <v>69</v>
      </c>
      <c r="C38" s="110" t="s">
        <v>70</v>
      </c>
      <c r="D38" s="10" t="s">
        <v>182</v>
      </c>
      <c r="E38" s="13"/>
      <c r="F38" s="227"/>
      <c r="G38" s="228"/>
      <c r="H38" s="200">
        <f t="shared" si="0"/>
        <v>0</v>
      </c>
      <c r="I38" s="197"/>
      <c r="J38" s="197"/>
      <c r="K38" s="197"/>
      <c r="L38" s="197"/>
      <c r="M38" s="197"/>
      <c r="N38" s="197"/>
      <c r="O38" s="197"/>
      <c r="P38" s="197"/>
      <c r="Q38" s="197"/>
      <c r="R38" s="197"/>
      <c r="S38" s="197"/>
      <c r="T38" s="197"/>
      <c r="U38" s="197"/>
      <c r="V38" s="197"/>
      <c r="W38" s="197"/>
      <c r="X38" s="197"/>
      <c r="Y38" s="197"/>
      <c r="Z38" s="197"/>
      <c r="AA38" s="197"/>
      <c r="AB38" s="197"/>
      <c r="AC38" s="197"/>
      <c r="AD38" s="197"/>
      <c r="AE38" s="91"/>
      <c r="AF38" s="91"/>
    </row>
    <row r="39" spans="2:32">
      <c r="B39" s="93" t="s">
        <v>71</v>
      </c>
      <c r="C39" s="110" t="s">
        <v>72</v>
      </c>
      <c r="D39" s="10" t="s">
        <v>182</v>
      </c>
      <c r="E39" s="13"/>
      <c r="F39" s="227"/>
      <c r="G39" s="228"/>
      <c r="H39" s="200">
        <f t="shared" si="0"/>
        <v>0</v>
      </c>
      <c r="I39" s="197"/>
      <c r="J39" s="197"/>
      <c r="K39" s="197"/>
      <c r="L39" s="197"/>
      <c r="M39" s="197"/>
      <c r="N39" s="197"/>
      <c r="O39" s="197"/>
      <c r="P39" s="197"/>
      <c r="Q39" s="197"/>
      <c r="R39" s="197"/>
      <c r="S39" s="197"/>
      <c r="T39" s="197"/>
      <c r="U39" s="197"/>
      <c r="V39" s="197"/>
      <c r="W39" s="197"/>
      <c r="X39" s="197"/>
      <c r="Y39" s="197"/>
      <c r="Z39" s="197"/>
      <c r="AA39" s="197"/>
      <c r="AB39" s="197"/>
      <c r="AC39" s="197"/>
      <c r="AD39" s="197"/>
      <c r="AE39" s="91"/>
      <c r="AF39" s="91"/>
    </row>
    <row r="40" spans="2:32">
      <c r="B40" s="93" t="s">
        <v>73</v>
      </c>
      <c r="C40" s="110" t="s">
        <v>74</v>
      </c>
      <c r="D40" s="10" t="s">
        <v>182</v>
      </c>
      <c r="E40" s="13"/>
      <c r="F40" s="227"/>
      <c r="G40" s="228"/>
      <c r="H40" s="200">
        <f t="shared" si="0"/>
        <v>0</v>
      </c>
      <c r="I40" s="197"/>
      <c r="J40" s="197"/>
      <c r="K40" s="197"/>
      <c r="L40" s="197"/>
      <c r="M40" s="197"/>
      <c r="N40" s="197"/>
      <c r="O40" s="197"/>
      <c r="P40" s="197"/>
      <c r="Q40" s="197"/>
      <c r="R40" s="197"/>
      <c r="S40" s="197"/>
      <c r="T40" s="197"/>
      <c r="U40" s="197"/>
      <c r="V40" s="197"/>
      <c r="W40" s="197"/>
      <c r="X40" s="197"/>
      <c r="Y40" s="197"/>
      <c r="Z40" s="197"/>
      <c r="AA40" s="197"/>
      <c r="AB40" s="197"/>
      <c r="AC40" s="197"/>
      <c r="AD40" s="197"/>
      <c r="AE40" s="91"/>
      <c r="AF40" s="91"/>
    </row>
    <row r="41" spans="2:32">
      <c r="B41" s="93" t="s">
        <v>75</v>
      </c>
      <c r="C41" s="109" t="s">
        <v>76</v>
      </c>
      <c r="D41" s="10" t="s">
        <v>212</v>
      </c>
      <c r="F41" s="40"/>
      <c r="G41" s="40"/>
      <c r="H41" s="200">
        <f t="shared" si="0"/>
        <v>0</v>
      </c>
      <c r="I41" s="40"/>
      <c r="J41" s="40"/>
      <c r="K41" s="40"/>
      <c r="L41" s="40"/>
      <c r="M41" s="40"/>
      <c r="N41" s="40"/>
      <c r="O41" s="40"/>
      <c r="P41" s="40"/>
      <c r="Q41" s="40"/>
      <c r="R41" s="40"/>
      <c r="S41" s="40"/>
      <c r="T41" s="40"/>
      <c r="U41" s="40"/>
      <c r="V41" s="40"/>
      <c r="W41" s="40"/>
      <c r="X41" s="40"/>
      <c r="Y41" s="40"/>
      <c r="Z41" s="40"/>
      <c r="AA41" s="40"/>
      <c r="AB41" s="40"/>
      <c r="AC41" s="40"/>
      <c r="AD41" s="40"/>
    </row>
    <row r="42" spans="2:32">
      <c r="B42" s="95"/>
      <c r="C42" s="133" t="s">
        <v>264</v>
      </c>
      <c r="D42" s="141" t="s">
        <v>212</v>
      </c>
      <c r="E42" s="131" t="s">
        <v>264</v>
      </c>
      <c r="F42" s="227" t="s">
        <v>265</v>
      </c>
      <c r="G42" s="196">
        <f>8356694*3.91</f>
        <v>32674673.540000003</v>
      </c>
      <c r="H42" s="200">
        <f>SUM(I42:AE42)</f>
        <v>28961370</v>
      </c>
      <c r="I42" s="197"/>
      <c r="J42" s="197"/>
      <c r="K42" s="197"/>
      <c r="L42" s="197"/>
      <c r="M42" s="197"/>
      <c r="N42" s="197"/>
      <c r="O42" s="197"/>
      <c r="P42" s="197"/>
      <c r="Q42" s="197"/>
      <c r="R42" s="197"/>
      <c r="S42" s="197"/>
      <c r="T42" s="197"/>
      <c r="U42" s="197"/>
      <c r="V42" s="197"/>
      <c r="W42" s="197"/>
      <c r="X42" s="196">
        <f>175000*3.91</f>
        <v>684250</v>
      </c>
      <c r="Y42" s="197"/>
      <c r="Z42" s="196">
        <f>6432000*3.91</f>
        <v>25149120</v>
      </c>
      <c r="AA42" s="196">
        <f>300000*3.91</f>
        <v>1173000</v>
      </c>
      <c r="AB42" s="197"/>
      <c r="AC42" s="197"/>
      <c r="AD42" s="197"/>
      <c r="AE42" s="184">
        <f>500000*3.91</f>
        <v>1955000</v>
      </c>
      <c r="AF42" s="91"/>
    </row>
    <row r="43" spans="2:32">
      <c r="B43" s="96" t="s">
        <v>77</v>
      </c>
      <c r="C43" s="104" t="s">
        <v>78</v>
      </c>
      <c r="D43" s="1"/>
      <c r="E43" s="13"/>
      <c r="F43" s="227"/>
      <c r="G43" s="228"/>
      <c r="H43" s="200"/>
      <c r="I43" s="197"/>
      <c r="J43" s="197"/>
      <c r="K43" s="197"/>
      <c r="L43" s="197"/>
      <c r="M43" s="197"/>
      <c r="N43" s="197"/>
      <c r="O43" s="197"/>
      <c r="P43" s="197"/>
      <c r="Q43" s="197"/>
      <c r="R43" s="197"/>
      <c r="S43" s="197"/>
      <c r="T43" s="197"/>
      <c r="U43" s="197"/>
      <c r="V43" s="197"/>
      <c r="W43" s="197"/>
      <c r="X43" s="197"/>
      <c r="Y43" s="197"/>
      <c r="Z43" s="197"/>
      <c r="AA43" s="197"/>
      <c r="AB43" s="197"/>
      <c r="AC43" s="197"/>
      <c r="AD43" s="197"/>
      <c r="AE43" s="91"/>
      <c r="AF43" s="91"/>
    </row>
    <row r="44" spans="2:32">
      <c r="B44" s="93" t="s">
        <v>79</v>
      </c>
      <c r="C44" s="109" t="s">
        <v>80</v>
      </c>
      <c r="D44" s="10" t="s">
        <v>182</v>
      </c>
      <c r="E44" s="13"/>
      <c r="F44" s="227"/>
      <c r="G44" s="228"/>
      <c r="H44" s="200"/>
      <c r="I44" s="197"/>
      <c r="J44" s="197"/>
      <c r="K44" s="197"/>
      <c r="L44" s="197"/>
      <c r="M44" s="197"/>
      <c r="N44" s="197"/>
      <c r="O44" s="197"/>
      <c r="P44" s="197"/>
      <c r="Q44" s="197"/>
      <c r="R44" s="197"/>
      <c r="S44" s="197"/>
      <c r="T44" s="197"/>
      <c r="U44" s="197"/>
      <c r="V44" s="197"/>
      <c r="W44" s="197"/>
      <c r="X44" s="197"/>
      <c r="Y44" s="197"/>
      <c r="Z44" s="197"/>
      <c r="AA44" s="197"/>
      <c r="AB44" s="197"/>
      <c r="AC44" s="197"/>
      <c r="AD44" s="197"/>
      <c r="AE44" s="91"/>
      <c r="AF44" s="91"/>
    </row>
    <row r="45" spans="2:32">
      <c r="B45" s="95"/>
      <c r="C45" s="105"/>
      <c r="D45" s="2"/>
      <c r="E45" s="13"/>
      <c r="F45" s="227"/>
      <c r="G45" s="228"/>
      <c r="H45" s="200"/>
      <c r="I45" s="197"/>
      <c r="J45" s="197"/>
      <c r="K45" s="197"/>
      <c r="L45" s="197"/>
      <c r="M45" s="197"/>
      <c r="N45" s="197"/>
      <c r="O45" s="197"/>
      <c r="P45" s="197"/>
      <c r="Q45" s="197"/>
      <c r="R45" s="197"/>
      <c r="S45" s="197"/>
      <c r="T45" s="197"/>
      <c r="U45" s="197"/>
      <c r="V45" s="197"/>
      <c r="W45" s="197"/>
      <c r="X45" s="197"/>
      <c r="Y45" s="197"/>
      <c r="Z45" s="197"/>
      <c r="AA45" s="197"/>
      <c r="AB45" s="197"/>
      <c r="AC45" s="197"/>
      <c r="AD45" s="197"/>
      <c r="AE45" s="91"/>
      <c r="AF45" s="91"/>
    </row>
    <row r="46" spans="2:32">
      <c r="B46" s="96" t="s">
        <v>81</v>
      </c>
      <c r="C46" s="104" t="s">
        <v>0</v>
      </c>
      <c r="D46" s="2"/>
      <c r="E46" s="13"/>
      <c r="F46" s="227"/>
      <c r="G46" s="228"/>
      <c r="H46" s="200"/>
      <c r="I46" s="197"/>
      <c r="J46" s="197"/>
      <c r="K46" s="197"/>
      <c r="L46" s="197"/>
      <c r="M46" s="197"/>
      <c r="N46" s="197"/>
      <c r="O46" s="197"/>
      <c r="P46" s="197"/>
      <c r="Q46" s="197"/>
      <c r="R46" s="197"/>
      <c r="S46" s="197"/>
      <c r="T46" s="197"/>
      <c r="U46" s="197"/>
      <c r="V46" s="197"/>
      <c r="W46" s="197"/>
      <c r="X46" s="197"/>
      <c r="Y46" s="197"/>
      <c r="Z46" s="197"/>
      <c r="AA46" s="197"/>
      <c r="AB46" s="197"/>
      <c r="AC46" s="197"/>
      <c r="AD46" s="197"/>
      <c r="AE46" s="91"/>
      <c r="AF46" s="91"/>
    </row>
    <row r="47" spans="2:32">
      <c r="B47" s="94" t="s">
        <v>82</v>
      </c>
      <c r="C47" s="108" t="s">
        <v>83</v>
      </c>
      <c r="D47" s="2"/>
      <c r="E47" s="13"/>
      <c r="F47" s="227"/>
      <c r="G47" s="228"/>
      <c r="H47" s="200"/>
      <c r="I47" s="197"/>
      <c r="J47" s="197"/>
      <c r="K47" s="197"/>
      <c r="L47" s="197"/>
      <c r="M47" s="197"/>
      <c r="N47" s="197"/>
      <c r="O47" s="197"/>
      <c r="P47" s="197"/>
      <c r="Q47" s="197"/>
      <c r="R47" s="197"/>
      <c r="S47" s="197"/>
      <c r="T47" s="197"/>
      <c r="U47" s="197"/>
      <c r="V47" s="197"/>
      <c r="W47" s="197"/>
      <c r="X47" s="197"/>
      <c r="Y47" s="197"/>
      <c r="Z47" s="197"/>
      <c r="AA47" s="197"/>
      <c r="AB47" s="197"/>
      <c r="AC47" s="197"/>
      <c r="AD47" s="197"/>
      <c r="AE47" s="91"/>
      <c r="AF47" s="91"/>
    </row>
    <row r="48" spans="2:32">
      <c r="B48" s="94" t="s">
        <v>84</v>
      </c>
      <c r="C48" s="111" t="s">
        <v>85</v>
      </c>
      <c r="D48" s="2"/>
      <c r="E48" s="13"/>
      <c r="F48" s="227"/>
      <c r="G48" s="228"/>
      <c r="H48" s="200"/>
      <c r="I48" s="197"/>
      <c r="J48" s="197"/>
      <c r="K48" s="197"/>
      <c r="L48" s="197"/>
      <c r="M48" s="197"/>
      <c r="N48" s="197"/>
      <c r="O48" s="197"/>
      <c r="P48" s="197"/>
      <c r="Q48" s="197"/>
      <c r="R48" s="197"/>
      <c r="S48" s="197"/>
      <c r="T48" s="197"/>
      <c r="U48" s="197"/>
      <c r="V48" s="197"/>
      <c r="W48" s="197"/>
      <c r="X48" s="197"/>
      <c r="Y48" s="197"/>
      <c r="Z48" s="197"/>
      <c r="AA48" s="197"/>
      <c r="AB48" s="197"/>
      <c r="AC48" s="197"/>
      <c r="AD48" s="197"/>
      <c r="AE48" s="91"/>
      <c r="AF48" s="91"/>
    </row>
    <row r="49" spans="2:32" ht="16.2" thickBot="1">
      <c r="B49" s="93" t="s">
        <v>86</v>
      </c>
      <c r="C49" s="112" t="s">
        <v>87</v>
      </c>
      <c r="D49" s="10" t="s">
        <v>182</v>
      </c>
      <c r="E49" s="13"/>
      <c r="F49" s="227"/>
      <c r="G49" s="228"/>
      <c r="H49" s="200"/>
      <c r="I49" s="197"/>
      <c r="J49" s="197"/>
      <c r="K49" s="197"/>
      <c r="L49" s="197"/>
      <c r="M49" s="197"/>
      <c r="N49" s="197"/>
      <c r="O49" s="197"/>
      <c r="P49" s="197"/>
      <c r="Q49" s="197"/>
      <c r="R49" s="197"/>
      <c r="S49" s="197"/>
      <c r="T49" s="197"/>
      <c r="U49" s="197"/>
      <c r="V49" s="197"/>
      <c r="W49" s="197"/>
      <c r="X49" s="197"/>
      <c r="Y49" s="197"/>
      <c r="Z49" s="197"/>
      <c r="AA49" s="197"/>
      <c r="AB49" s="197"/>
      <c r="AC49" s="197"/>
      <c r="AD49" s="197"/>
      <c r="AE49" s="91"/>
      <c r="AF49" s="91"/>
    </row>
    <row r="50" spans="2:32" ht="16.2" thickBot="1">
      <c r="B50" s="93" t="s">
        <v>88</v>
      </c>
      <c r="C50" s="112" t="s">
        <v>89</v>
      </c>
      <c r="D50" s="10" t="s">
        <v>212</v>
      </c>
      <c r="E50" s="131" t="s">
        <v>266</v>
      </c>
      <c r="F50" s="225" t="s">
        <v>267</v>
      </c>
      <c r="G50" s="196"/>
      <c r="H50" s="200">
        <f>SUM(I50:AE50)</f>
        <v>0</v>
      </c>
      <c r="I50" s="219">
        <v>0</v>
      </c>
      <c r="J50" s="219">
        <v>0</v>
      </c>
      <c r="K50" s="219">
        <v>0</v>
      </c>
      <c r="L50" s="219">
        <v>0</v>
      </c>
      <c r="M50" s="220">
        <v>0</v>
      </c>
      <c r="N50" s="220">
        <v>0</v>
      </c>
      <c r="O50" s="219">
        <v>0</v>
      </c>
      <c r="P50" s="219"/>
      <c r="Q50" s="219"/>
      <c r="R50" s="219">
        <v>0</v>
      </c>
      <c r="S50" s="219">
        <v>0</v>
      </c>
      <c r="T50" s="219">
        <v>0</v>
      </c>
      <c r="U50" s="219">
        <v>0</v>
      </c>
      <c r="V50" s="197"/>
      <c r="W50" s="197"/>
      <c r="X50" s="197"/>
      <c r="Y50" s="197"/>
      <c r="Z50" s="197"/>
      <c r="AA50" s="197"/>
      <c r="AB50" s="197"/>
      <c r="AC50" s="197"/>
      <c r="AD50" s="197"/>
      <c r="AE50" s="91"/>
      <c r="AF50" s="91"/>
    </row>
    <row r="51" spans="2:32">
      <c r="B51" s="93"/>
      <c r="C51" s="112"/>
      <c r="D51" s="10" t="s">
        <v>212</v>
      </c>
      <c r="E51" s="131" t="s">
        <v>268</v>
      </c>
      <c r="F51" s="225" t="s">
        <v>267</v>
      </c>
      <c r="G51" s="228"/>
      <c r="H51" s="200"/>
      <c r="I51" s="197"/>
      <c r="J51" s="197"/>
      <c r="K51" s="197"/>
      <c r="L51" s="197"/>
      <c r="M51" s="197"/>
      <c r="N51" s="197"/>
      <c r="O51" s="197"/>
      <c r="P51" s="197"/>
      <c r="Q51" s="197"/>
      <c r="R51" s="197"/>
      <c r="S51" s="197"/>
      <c r="T51" s="197"/>
      <c r="U51" s="197"/>
      <c r="V51" s="197"/>
      <c r="W51" s="197"/>
      <c r="X51" s="197"/>
      <c r="Y51" s="197"/>
      <c r="Z51" s="197"/>
      <c r="AA51" s="197"/>
      <c r="AB51" s="197"/>
      <c r="AC51" s="197"/>
      <c r="AD51" s="197"/>
      <c r="AE51" s="91"/>
      <c r="AF51" s="91"/>
    </row>
    <row r="52" spans="2:32">
      <c r="B52" s="93"/>
      <c r="C52" s="112"/>
      <c r="D52" s="10" t="s">
        <v>212</v>
      </c>
      <c r="E52" s="132" t="s">
        <v>271</v>
      </c>
      <c r="F52" s="225" t="s">
        <v>251</v>
      </c>
      <c r="G52" s="196">
        <f>40019120*3.91</f>
        <v>156474759.20000002</v>
      </c>
      <c r="H52" s="200">
        <f>SUM(I52:AE52)</f>
        <v>156474759.20000002</v>
      </c>
      <c r="I52" s="197"/>
      <c r="J52" s="197"/>
      <c r="K52" s="197"/>
      <c r="L52" s="197"/>
      <c r="M52" s="197"/>
      <c r="N52" s="197"/>
      <c r="O52" s="197"/>
      <c r="P52" s="197"/>
      <c r="Q52" s="197"/>
      <c r="R52" s="197"/>
      <c r="S52" s="197"/>
      <c r="T52" s="197"/>
      <c r="U52" s="197"/>
      <c r="V52" s="197"/>
      <c r="W52" s="197"/>
      <c r="X52" s="197"/>
      <c r="Y52" s="196">
        <f>40019120*3.91</f>
        <v>156474759.20000002</v>
      </c>
      <c r="Z52" s="196"/>
      <c r="AA52" s="197"/>
      <c r="AB52" s="197"/>
      <c r="AC52" s="197"/>
      <c r="AD52" s="197"/>
      <c r="AE52" s="91"/>
      <c r="AF52" s="91"/>
    </row>
    <row r="53" spans="2:32">
      <c r="B53" s="93" t="s">
        <v>90</v>
      </c>
      <c r="C53" s="110" t="s">
        <v>91</v>
      </c>
      <c r="D53" s="10" t="s">
        <v>182</v>
      </c>
      <c r="E53" s="13"/>
      <c r="F53" s="227"/>
      <c r="G53" s="232"/>
      <c r="H53" s="200"/>
      <c r="I53" s="197"/>
      <c r="J53" s="197"/>
      <c r="K53" s="197"/>
      <c r="L53" s="197"/>
      <c r="M53" s="197"/>
      <c r="N53" s="197"/>
      <c r="O53" s="197"/>
      <c r="P53" s="197"/>
      <c r="Q53" s="197"/>
      <c r="R53" s="197"/>
      <c r="S53" s="197"/>
      <c r="T53" s="197"/>
      <c r="U53" s="197"/>
      <c r="V53" s="197"/>
      <c r="W53" s="197"/>
      <c r="X53" s="197"/>
      <c r="Y53" s="197"/>
      <c r="Z53" s="197"/>
      <c r="AA53" s="197"/>
      <c r="AB53" s="197"/>
      <c r="AC53" s="197"/>
      <c r="AD53" s="197"/>
      <c r="AE53" s="91"/>
      <c r="AF53" s="91"/>
    </row>
    <row r="54" spans="2:32">
      <c r="B54" s="94" t="s">
        <v>92</v>
      </c>
      <c r="C54" s="111" t="s">
        <v>93</v>
      </c>
      <c r="D54" s="1"/>
      <c r="E54" s="13"/>
      <c r="F54" s="227"/>
      <c r="G54" s="232"/>
      <c r="H54" s="200"/>
      <c r="I54" s="197"/>
      <c r="J54" s="197"/>
      <c r="K54" s="197"/>
      <c r="L54" s="197"/>
      <c r="M54" s="197"/>
      <c r="N54" s="197"/>
      <c r="O54" s="197"/>
      <c r="P54" s="197"/>
      <c r="Q54" s="197"/>
      <c r="R54" s="197"/>
      <c r="S54" s="197"/>
      <c r="T54" s="197"/>
      <c r="U54" s="197"/>
      <c r="V54" s="197"/>
      <c r="W54" s="197"/>
      <c r="X54" s="197"/>
      <c r="Y54" s="197"/>
      <c r="Z54" s="197"/>
      <c r="AA54" s="197"/>
      <c r="AB54" s="197"/>
      <c r="AC54" s="197"/>
      <c r="AD54" s="197"/>
      <c r="AE54" s="91"/>
      <c r="AF54" s="91"/>
    </row>
    <row r="55" spans="2:32">
      <c r="B55" s="93" t="s">
        <v>94</v>
      </c>
      <c r="C55" s="112" t="s">
        <v>95</v>
      </c>
      <c r="D55" s="1"/>
      <c r="E55" s="13"/>
      <c r="F55" s="227"/>
      <c r="G55" s="233"/>
      <c r="H55" s="200"/>
      <c r="I55" s="197"/>
      <c r="J55" s="197"/>
      <c r="K55" s="197"/>
      <c r="L55" s="197"/>
      <c r="M55" s="197"/>
      <c r="N55" s="197"/>
      <c r="O55" s="197"/>
      <c r="P55" s="197"/>
      <c r="Q55" s="197"/>
      <c r="R55" s="197"/>
      <c r="S55" s="197"/>
      <c r="T55" s="197"/>
      <c r="U55" s="197"/>
      <c r="V55" s="197"/>
      <c r="W55" s="197"/>
      <c r="X55" s="197"/>
      <c r="Y55" s="197"/>
      <c r="Z55" s="197"/>
      <c r="AA55" s="197"/>
      <c r="AB55" s="197"/>
      <c r="AC55" s="197"/>
      <c r="AD55" s="197"/>
      <c r="AE55" s="91"/>
      <c r="AF55" s="91"/>
    </row>
    <row r="56" spans="2:32">
      <c r="C56" s="132" t="s">
        <v>371</v>
      </c>
      <c r="D56" s="10" t="s">
        <v>212</v>
      </c>
      <c r="E56" s="131" t="s">
        <v>269</v>
      </c>
      <c r="F56" s="225" t="s">
        <v>251</v>
      </c>
      <c r="G56" s="230">
        <v>539690721</v>
      </c>
      <c r="H56" s="200">
        <f>SUM(I56:AE56)</f>
        <v>579255912.59000003</v>
      </c>
      <c r="I56" s="211">
        <v>29760756.350000001</v>
      </c>
      <c r="J56" s="196">
        <v>18432720</v>
      </c>
      <c r="K56" s="196">
        <v>20368149</v>
      </c>
      <c r="L56" s="196">
        <v>7511786</v>
      </c>
      <c r="M56" s="196">
        <v>21639384</v>
      </c>
      <c r="N56" s="196">
        <v>134482355</v>
      </c>
      <c r="O56" s="196">
        <v>38158407</v>
      </c>
      <c r="P56" s="196">
        <v>24839092</v>
      </c>
      <c r="Q56" s="196">
        <v>49767292</v>
      </c>
      <c r="R56" s="196">
        <v>81138491</v>
      </c>
      <c r="S56" s="196">
        <v>54413619</v>
      </c>
      <c r="T56" s="196">
        <v>72419429</v>
      </c>
      <c r="U56" s="196">
        <v>1594373</v>
      </c>
      <c r="V56" s="211">
        <v>24730059.239999998</v>
      </c>
      <c r="W56" s="197"/>
      <c r="X56" s="197"/>
      <c r="Y56" s="197"/>
      <c r="Z56" s="197"/>
      <c r="AA56" s="197"/>
      <c r="AB56" s="197"/>
      <c r="AC56" s="197"/>
      <c r="AD56" s="197"/>
      <c r="AE56" s="91"/>
      <c r="AF56" s="91"/>
    </row>
    <row r="57" spans="2:32">
      <c r="B57" s="93"/>
      <c r="C57" s="132" t="s">
        <v>270</v>
      </c>
      <c r="D57" s="10" t="s">
        <v>212</v>
      </c>
      <c r="E57" s="132" t="s">
        <v>270</v>
      </c>
      <c r="F57" s="225" t="s">
        <v>251</v>
      </c>
      <c r="G57" s="196">
        <f>57851195*3.91</f>
        <v>226198172.45000002</v>
      </c>
      <c r="H57" s="200">
        <f>SUM(I57:AE57)</f>
        <v>226198172.45000002</v>
      </c>
      <c r="I57" s="197"/>
      <c r="J57" s="197"/>
      <c r="K57" s="197"/>
      <c r="L57" s="197"/>
      <c r="M57" s="197"/>
      <c r="N57" s="197"/>
      <c r="O57" s="197"/>
      <c r="P57" s="197"/>
      <c r="Q57" s="197"/>
      <c r="R57" s="197"/>
      <c r="S57" s="197"/>
      <c r="T57" s="197"/>
      <c r="U57" s="197"/>
      <c r="V57" s="197"/>
      <c r="W57" s="197"/>
      <c r="X57" s="197"/>
      <c r="Y57" s="197">
        <f>57851195*3.91</f>
        <v>226198172.45000002</v>
      </c>
      <c r="Z57" s="197"/>
      <c r="AA57" s="197"/>
      <c r="AB57" s="197"/>
      <c r="AC57" s="197"/>
      <c r="AD57" s="197"/>
      <c r="AE57" s="91"/>
      <c r="AF57" s="91"/>
    </row>
    <row r="58" spans="2:32" ht="15" customHeight="1">
      <c r="B58" s="93"/>
      <c r="C58" s="13" t="s">
        <v>272</v>
      </c>
      <c r="D58" s="10" t="s">
        <v>212</v>
      </c>
      <c r="E58" s="13" t="s">
        <v>272</v>
      </c>
      <c r="F58" s="227" t="s">
        <v>273</v>
      </c>
      <c r="G58" s="196">
        <f>9302806*3.91</f>
        <v>36373971.460000001</v>
      </c>
      <c r="H58" s="200">
        <f>SUM(I58:AE58)</f>
        <v>36373971.460000001</v>
      </c>
      <c r="I58" s="197"/>
      <c r="J58" s="197"/>
      <c r="K58" s="197"/>
      <c r="L58" s="197"/>
      <c r="M58" s="197"/>
      <c r="N58" s="197"/>
      <c r="O58" s="197"/>
      <c r="P58" s="197"/>
      <c r="Q58" s="197"/>
      <c r="R58" s="197"/>
      <c r="S58" s="197"/>
      <c r="T58" s="197"/>
      <c r="U58" s="197"/>
      <c r="V58" s="197"/>
      <c r="W58" s="197"/>
      <c r="X58" s="197"/>
      <c r="Y58" s="196">
        <f>9302806*3.91</f>
        <v>36373971.460000001</v>
      </c>
      <c r="Z58" s="196"/>
      <c r="AA58" s="197"/>
      <c r="AB58" s="197"/>
      <c r="AC58" s="197"/>
      <c r="AD58" s="197"/>
      <c r="AE58" s="91"/>
      <c r="AF58" s="91"/>
    </row>
    <row r="59" spans="2:32">
      <c r="B59" s="93" t="s">
        <v>96</v>
      </c>
      <c r="C59" s="13"/>
      <c r="D59" s="10" t="s">
        <v>182</v>
      </c>
      <c r="E59" s="13"/>
      <c r="F59" s="227"/>
      <c r="G59" s="228"/>
      <c r="H59" s="200">
        <f>SUM(I59:AC59)</f>
        <v>0</v>
      </c>
      <c r="I59" s="197"/>
      <c r="J59" s="197"/>
      <c r="K59" s="197"/>
      <c r="L59" s="197"/>
      <c r="M59" s="197"/>
      <c r="N59" s="197"/>
      <c r="O59" s="197"/>
      <c r="P59" s="197"/>
      <c r="Q59" s="197"/>
      <c r="R59" s="197"/>
      <c r="S59" s="197"/>
      <c r="T59" s="197"/>
      <c r="U59" s="197"/>
      <c r="V59" s="197"/>
      <c r="W59" s="197"/>
      <c r="X59" s="197"/>
      <c r="Y59" s="197"/>
      <c r="Z59" s="197"/>
      <c r="AA59" s="197"/>
      <c r="AB59" s="197"/>
      <c r="AC59" s="197"/>
      <c r="AD59" s="197"/>
      <c r="AE59" s="91"/>
      <c r="AF59" s="91"/>
    </row>
    <row r="60" spans="2:32">
      <c r="B60" s="94" t="s">
        <v>195</v>
      </c>
      <c r="C60" s="113" t="s">
        <v>97</v>
      </c>
      <c r="D60" s="1"/>
      <c r="E60" s="13"/>
      <c r="F60" s="227"/>
      <c r="G60" s="228"/>
      <c r="H60" s="200">
        <f>SUM(I60:AC60)</f>
        <v>0</v>
      </c>
      <c r="I60" s="197"/>
      <c r="J60" s="197"/>
      <c r="K60" s="197"/>
      <c r="L60" s="197"/>
      <c r="M60" s="197"/>
      <c r="N60" s="197"/>
      <c r="O60" s="197"/>
      <c r="P60" s="197"/>
      <c r="Q60" s="197"/>
      <c r="R60" s="197"/>
      <c r="S60" s="197"/>
      <c r="T60" s="197"/>
      <c r="U60" s="197"/>
      <c r="V60" s="197"/>
      <c r="W60" s="197"/>
      <c r="X60" s="197"/>
      <c r="Y60" s="197"/>
      <c r="Z60" s="197"/>
      <c r="AA60" s="197"/>
      <c r="AB60" s="197"/>
      <c r="AC60" s="197"/>
      <c r="AD60" s="197"/>
      <c r="AE60" s="91"/>
      <c r="AF60" s="91"/>
    </row>
    <row r="61" spans="2:32">
      <c r="B61" s="93" t="s">
        <v>98</v>
      </c>
      <c r="C61" s="114" t="s">
        <v>99</v>
      </c>
      <c r="D61" s="10" t="s">
        <v>182</v>
      </c>
      <c r="E61" s="13"/>
      <c r="F61" s="227"/>
      <c r="G61" s="228"/>
      <c r="H61" s="200">
        <f>SUM(I61:AC61)</f>
        <v>0</v>
      </c>
      <c r="I61" s="197"/>
      <c r="J61" s="197"/>
      <c r="K61" s="197"/>
      <c r="L61" s="197"/>
      <c r="M61" s="197"/>
      <c r="N61" s="197"/>
      <c r="O61" s="197"/>
      <c r="P61" s="197"/>
      <c r="Q61" s="197"/>
      <c r="R61" s="197"/>
      <c r="S61" s="197"/>
      <c r="T61" s="197"/>
      <c r="U61" s="197"/>
      <c r="V61" s="197"/>
      <c r="W61" s="197"/>
      <c r="X61" s="197"/>
      <c r="Y61" s="197"/>
      <c r="Z61" s="197"/>
      <c r="AA61" s="197"/>
      <c r="AB61" s="197"/>
      <c r="AC61" s="197"/>
      <c r="AD61" s="197"/>
      <c r="AE61" s="91"/>
      <c r="AF61" s="91"/>
    </row>
    <row r="62" spans="2:32">
      <c r="B62" s="93" t="s">
        <v>100</v>
      </c>
      <c r="C62" s="114" t="s">
        <v>101</v>
      </c>
      <c r="D62" s="10" t="s">
        <v>182</v>
      </c>
      <c r="E62" s="13"/>
      <c r="F62" s="227"/>
      <c r="G62" s="228"/>
      <c r="H62" s="200"/>
      <c r="I62" s="197"/>
      <c r="J62" s="197"/>
      <c r="K62" s="197"/>
      <c r="L62" s="197"/>
      <c r="M62" s="197"/>
      <c r="N62" s="197"/>
      <c r="O62" s="197"/>
      <c r="P62" s="197"/>
      <c r="Q62" s="197"/>
      <c r="R62" s="197"/>
      <c r="S62" s="197"/>
      <c r="T62" s="197"/>
      <c r="U62" s="197"/>
      <c r="V62" s="197"/>
      <c r="W62" s="197"/>
      <c r="X62" s="197"/>
      <c r="Y62" s="197"/>
      <c r="Z62" s="197"/>
      <c r="AA62" s="197"/>
      <c r="AB62" s="197"/>
      <c r="AC62" s="197"/>
      <c r="AD62" s="197"/>
      <c r="AE62" s="91"/>
      <c r="AF62" s="91"/>
    </row>
    <row r="63" spans="2:32">
      <c r="B63" s="93" t="s">
        <v>102</v>
      </c>
      <c r="C63" s="112" t="s">
        <v>118</v>
      </c>
      <c r="D63" s="10" t="s">
        <v>182</v>
      </c>
      <c r="E63" s="13"/>
      <c r="F63" s="227"/>
      <c r="G63" s="228"/>
      <c r="H63" s="200"/>
      <c r="I63" s="197"/>
      <c r="J63" s="197"/>
      <c r="K63" s="197"/>
      <c r="L63" s="197"/>
      <c r="M63" s="197"/>
      <c r="N63" s="197"/>
      <c r="O63" s="197"/>
      <c r="P63" s="197"/>
      <c r="Q63" s="197"/>
      <c r="R63" s="197"/>
      <c r="S63" s="197"/>
      <c r="T63" s="197"/>
      <c r="U63" s="197"/>
      <c r="V63" s="197"/>
      <c r="W63" s="197"/>
      <c r="X63" s="197"/>
      <c r="Y63" s="197"/>
      <c r="Z63" s="197"/>
      <c r="AA63" s="197"/>
      <c r="AB63" s="197"/>
      <c r="AC63" s="197"/>
      <c r="AD63" s="197"/>
      <c r="AE63" s="91"/>
      <c r="AF63" s="91"/>
    </row>
    <row r="64" spans="2:32">
      <c r="B64" s="93" t="s">
        <v>103</v>
      </c>
      <c r="C64" s="112" t="s">
        <v>119</v>
      </c>
      <c r="D64" s="10" t="s">
        <v>182</v>
      </c>
      <c r="E64" s="13"/>
      <c r="F64" s="227"/>
      <c r="G64" s="228"/>
      <c r="H64" s="200"/>
      <c r="I64" s="197"/>
      <c r="J64" s="197"/>
      <c r="K64" s="197"/>
      <c r="L64" s="197"/>
      <c r="M64" s="197"/>
      <c r="N64" s="197"/>
      <c r="O64" s="197"/>
      <c r="P64" s="197"/>
      <c r="Q64" s="197"/>
      <c r="R64" s="197"/>
      <c r="S64" s="197"/>
      <c r="T64" s="197"/>
      <c r="U64" s="197"/>
      <c r="V64" s="197"/>
      <c r="W64" s="197"/>
      <c r="X64" s="197"/>
      <c r="Y64" s="197"/>
      <c r="Z64" s="197"/>
      <c r="AA64" s="197"/>
      <c r="AB64" s="197"/>
      <c r="AC64" s="197"/>
      <c r="AD64" s="197"/>
      <c r="AE64" s="91"/>
      <c r="AF64" s="91"/>
    </row>
    <row r="65" spans="2:32">
      <c r="B65" s="94" t="s">
        <v>104</v>
      </c>
      <c r="C65" s="111" t="s">
        <v>105</v>
      </c>
      <c r="D65" s="1"/>
      <c r="E65" s="13"/>
      <c r="F65" s="227"/>
      <c r="G65" s="228"/>
      <c r="H65" s="200"/>
      <c r="I65" s="197"/>
      <c r="J65" s="197"/>
      <c r="K65" s="197"/>
      <c r="L65" s="197"/>
      <c r="M65" s="197"/>
      <c r="N65" s="197"/>
      <c r="O65" s="197"/>
      <c r="P65" s="197"/>
      <c r="Q65" s="197"/>
      <c r="R65" s="197"/>
      <c r="S65" s="197"/>
      <c r="T65" s="197"/>
      <c r="U65" s="197"/>
      <c r="V65" s="197"/>
      <c r="W65" s="197"/>
      <c r="X65" s="197"/>
      <c r="Y65" s="197"/>
      <c r="Z65" s="197"/>
      <c r="AA65" s="197"/>
      <c r="AB65" s="197"/>
      <c r="AC65" s="197"/>
      <c r="AD65" s="197"/>
      <c r="AE65" s="91"/>
      <c r="AF65" s="91"/>
    </row>
    <row r="66" spans="2:32">
      <c r="B66" s="97" t="s">
        <v>106</v>
      </c>
      <c r="C66" s="112" t="s">
        <v>107</v>
      </c>
      <c r="D66" s="10" t="s">
        <v>213</v>
      </c>
      <c r="E66" s="13" t="s">
        <v>367</v>
      </c>
      <c r="F66" s="227" t="s">
        <v>368</v>
      </c>
      <c r="G66" s="215">
        <v>12340831</v>
      </c>
      <c r="H66" s="200">
        <f>SUM(I66:AC66)</f>
        <v>0</v>
      </c>
      <c r="I66" s="197"/>
      <c r="J66" s="197"/>
      <c r="K66" s="197"/>
      <c r="L66" s="197"/>
      <c r="M66" s="197"/>
      <c r="N66" s="197"/>
      <c r="O66" s="197"/>
      <c r="P66" s="197"/>
      <c r="Q66" s="197"/>
      <c r="R66" s="197"/>
      <c r="S66" s="197"/>
      <c r="T66" s="197"/>
      <c r="U66" s="197"/>
      <c r="V66" s="197"/>
      <c r="W66" s="197"/>
      <c r="X66" s="197"/>
      <c r="Y66" s="197"/>
      <c r="Z66" s="197"/>
      <c r="AA66" s="197"/>
      <c r="AB66" s="197"/>
      <c r="AC66" s="197"/>
      <c r="AD66" s="197"/>
      <c r="AE66" s="91"/>
      <c r="AF66" s="91"/>
    </row>
    <row r="67" spans="2:32">
      <c r="B67" s="93" t="s">
        <v>108</v>
      </c>
      <c r="C67" s="112" t="s">
        <v>109</v>
      </c>
      <c r="D67" s="10" t="s">
        <v>182</v>
      </c>
      <c r="E67" s="13"/>
      <c r="F67" s="227"/>
      <c r="G67" s="234"/>
      <c r="H67" s="200"/>
      <c r="I67" s="197"/>
      <c r="J67" s="197"/>
      <c r="K67" s="197"/>
      <c r="L67" s="197"/>
      <c r="M67" s="197"/>
      <c r="N67" s="197"/>
      <c r="O67" s="197"/>
      <c r="P67" s="197"/>
      <c r="Q67" s="197"/>
      <c r="R67" s="197"/>
      <c r="S67" s="197"/>
      <c r="T67" s="197"/>
      <c r="U67" s="197"/>
      <c r="V67" s="197"/>
      <c r="W67" s="197"/>
      <c r="X67" s="197"/>
      <c r="Y67" s="197"/>
      <c r="Z67" s="197"/>
      <c r="AA67" s="197"/>
      <c r="AB67" s="197"/>
      <c r="AC67" s="197"/>
      <c r="AD67" s="197"/>
      <c r="AE67" s="91"/>
      <c r="AF67" s="91"/>
    </row>
    <row r="68" spans="2:32">
      <c r="B68" s="97" t="s">
        <v>110</v>
      </c>
      <c r="C68" s="110" t="s">
        <v>111</v>
      </c>
      <c r="D68" s="10" t="s">
        <v>182</v>
      </c>
      <c r="E68" s="13"/>
      <c r="F68" s="227"/>
      <c r="G68" s="228"/>
      <c r="H68" s="200"/>
      <c r="I68" s="197"/>
      <c r="J68" s="197"/>
      <c r="K68" s="197"/>
      <c r="L68" s="197"/>
      <c r="M68" s="197"/>
      <c r="N68" s="197"/>
      <c r="O68" s="197"/>
      <c r="P68" s="197"/>
      <c r="Q68" s="197"/>
      <c r="R68" s="197"/>
      <c r="S68" s="197"/>
      <c r="T68" s="197"/>
      <c r="U68" s="197"/>
      <c r="V68" s="197"/>
      <c r="W68" s="197"/>
      <c r="X68" s="197"/>
      <c r="Y68" s="197"/>
      <c r="Z68" s="197"/>
      <c r="AA68" s="197"/>
      <c r="AB68" s="197"/>
      <c r="AC68" s="197"/>
      <c r="AD68" s="197"/>
      <c r="AE68" s="91"/>
      <c r="AF68" s="91"/>
    </row>
    <row r="69" spans="2:32">
      <c r="B69" s="93" t="s">
        <v>112</v>
      </c>
      <c r="C69" s="110" t="s">
        <v>113</v>
      </c>
      <c r="D69" s="10" t="s">
        <v>182</v>
      </c>
      <c r="E69" s="13"/>
      <c r="F69" s="227"/>
      <c r="G69" s="228"/>
      <c r="H69" s="200"/>
      <c r="I69" s="197"/>
      <c r="J69" s="197"/>
      <c r="K69" s="197"/>
      <c r="L69" s="197"/>
      <c r="M69" s="197"/>
      <c r="N69" s="197"/>
      <c r="O69" s="197"/>
      <c r="P69" s="197"/>
      <c r="Q69" s="197"/>
      <c r="R69" s="197"/>
      <c r="S69" s="197"/>
      <c r="T69" s="197"/>
      <c r="U69" s="197"/>
      <c r="V69" s="197"/>
      <c r="W69" s="197"/>
      <c r="X69" s="197"/>
      <c r="Y69" s="197"/>
      <c r="Z69" s="197"/>
      <c r="AA69" s="197"/>
      <c r="AB69" s="197"/>
      <c r="AC69" s="197"/>
      <c r="AD69" s="197"/>
      <c r="AE69" s="91"/>
      <c r="AF69" s="91"/>
    </row>
    <row r="70" spans="2:32">
      <c r="B70" s="106"/>
      <c r="C70" s="107"/>
      <c r="D70" s="3"/>
      <c r="E70" s="14"/>
      <c r="F70" s="235"/>
      <c r="G70" s="236"/>
      <c r="H70" s="221"/>
      <c r="I70" s="222"/>
      <c r="J70" s="222"/>
      <c r="K70" s="222"/>
      <c r="L70" s="222"/>
      <c r="M70" s="222"/>
      <c r="N70" s="222"/>
      <c r="O70" s="222"/>
      <c r="P70" s="222"/>
      <c r="Q70" s="222"/>
      <c r="R70" s="222"/>
      <c r="S70" s="222"/>
      <c r="T70" s="222"/>
      <c r="U70" s="222"/>
      <c r="V70" s="222"/>
      <c r="W70" s="222"/>
      <c r="X70" s="222"/>
      <c r="Y70" s="222"/>
      <c r="Z70" s="222"/>
      <c r="AA70" s="222"/>
      <c r="AB70" s="222"/>
      <c r="AC70" s="222"/>
      <c r="AD70" s="197"/>
      <c r="AE70" s="91"/>
      <c r="AF70" s="91"/>
    </row>
    <row r="71" spans="2:32">
      <c r="G71" s="18"/>
      <c r="H71" s="40"/>
      <c r="I71" s="40"/>
      <c r="J71" s="40"/>
      <c r="K71" s="40"/>
      <c r="L71" s="40"/>
      <c r="M71" s="40"/>
      <c r="N71" s="40"/>
      <c r="O71" s="40"/>
      <c r="P71" s="40"/>
      <c r="Q71" s="40"/>
      <c r="R71" s="40"/>
      <c r="S71" s="40"/>
      <c r="T71" s="40"/>
      <c r="U71" s="40"/>
      <c r="V71" s="40"/>
      <c r="W71" s="40"/>
      <c r="X71" s="40"/>
      <c r="Y71" s="40"/>
      <c r="Z71" s="40"/>
      <c r="AA71" s="40"/>
      <c r="AB71" s="40"/>
      <c r="AC71" s="40"/>
      <c r="AD71" s="43"/>
    </row>
    <row r="72" spans="2:32">
      <c r="E72" s="71"/>
      <c r="F72" s="71"/>
      <c r="G72" s="72" t="s">
        <v>161</v>
      </c>
      <c r="H72" s="223" t="s">
        <v>159</v>
      </c>
      <c r="I72" s="40"/>
      <c r="J72" s="40"/>
      <c r="K72" s="40"/>
      <c r="L72" s="40"/>
      <c r="M72" s="40"/>
      <c r="N72" s="40"/>
      <c r="O72" s="40"/>
      <c r="P72" s="40"/>
      <c r="Q72" s="40"/>
      <c r="R72" s="40"/>
      <c r="S72" s="40"/>
      <c r="T72" s="40"/>
      <c r="U72" s="40"/>
      <c r="V72" s="40"/>
      <c r="W72" s="40"/>
      <c r="X72" s="40"/>
      <c r="Y72" s="40"/>
      <c r="Z72" s="40"/>
      <c r="AA72" s="40"/>
      <c r="AB72" s="40"/>
      <c r="AC72" s="40"/>
      <c r="AD72" s="43"/>
    </row>
    <row r="73" spans="2:32" ht="21">
      <c r="B73" s="73" t="s">
        <v>120</v>
      </c>
      <c r="G73" s="74">
        <f>SUM(G11:G72)</f>
        <v>2019060805.3999999</v>
      </c>
      <c r="H73" s="199">
        <f t="shared" ref="H73:AE73" si="1">SUM(H11:H72)</f>
        <v>1843373748.3000002</v>
      </c>
      <c r="I73" s="224">
        <f t="shared" si="1"/>
        <v>45445322.230000004</v>
      </c>
      <c r="J73" s="224">
        <f t="shared" si="1"/>
        <v>20797012</v>
      </c>
      <c r="K73" s="224">
        <f t="shared" si="1"/>
        <v>21740299</v>
      </c>
      <c r="L73" s="224">
        <f t="shared" si="1"/>
        <v>7840421</v>
      </c>
      <c r="M73" s="224">
        <f t="shared" si="1"/>
        <v>33916648</v>
      </c>
      <c r="N73" s="224">
        <f t="shared" si="1"/>
        <v>321807356</v>
      </c>
      <c r="O73" s="224">
        <f t="shared" si="1"/>
        <v>38844121</v>
      </c>
      <c r="P73" s="224">
        <f t="shared" si="1"/>
        <v>25111682</v>
      </c>
      <c r="Q73" s="224">
        <f t="shared" si="1"/>
        <v>99159435</v>
      </c>
      <c r="R73" s="224">
        <f t="shared" si="1"/>
        <v>81813190.019999996</v>
      </c>
      <c r="S73" s="224">
        <f t="shared" si="1"/>
        <v>154121359.75999999</v>
      </c>
      <c r="T73" s="224">
        <f t="shared" si="1"/>
        <v>72652552</v>
      </c>
      <c r="U73" s="224">
        <f t="shared" si="1"/>
        <v>5298492</v>
      </c>
      <c r="V73" s="224">
        <f t="shared" si="1"/>
        <v>26522518.239999998</v>
      </c>
      <c r="W73" s="224">
        <f t="shared" si="1"/>
        <v>0</v>
      </c>
      <c r="X73" s="224">
        <f t="shared" si="1"/>
        <v>9483106.7699999996</v>
      </c>
      <c r="Y73" s="224">
        <f t="shared" si="1"/>
        <v>848924162.1400001</v>
      </c>
      <c r="Z73" s="224">
        <f t="shared" si="1"/>
        <v>25604611.539999999</v>
      </c>
      <c r="AA73" s="224">
        <f t="shared" si="1"/>
        <v>2030502.1</v>
      </c>
      <c r="AB73" s="224">
        <f t="shared" si="1"/>
        <v>0</v>
      </c>
      <c r="AC73" s="224">
        <f t="shared" si="1"/>
        <v>0</v>
      </c>
      <c r="AD73" s="224">
        <f t="shared" si="1"/>
        <v>0</v>
      </c>
      <c r="AE73" s="74">
        <f t="shared" si="1"/>
        <v>2260957.5</v>
      </c>
    </row>
    <row r="74" spans="2:32">
      <c r="B74" s="61" t="s">
        <v>222</v>
      </c>
      <c r="C74" s="98"/>
      <c r="H74" s="40"/>
      <c r="I74" s="40"/>
      <c r="J74" s="40"/>
      <c r="K74" s="40"/>
      <c r="L74" s="40"/>
      <c r="M74" s="40"/>
      <c r="N74" s="40"/>
      <c r="O74" s="40"/>
      <c r="P74" s="40"/>
      <c r="Q74" s="40"/>
      <c r="R74" s="40"/>
      <c r="S74" s="40"/>
      <c r="T74" s="40"/>
      <c r="U74" s="40"/>
      <c r="V74" s="40"/>
      <c r="W74" s="40"/>
      <c r="X74" s="40"/>
      <c r="Y74" s="40"/>
      <c r="Z74" s="40"/>
      <c r="AA74" s="40"/>
      <c r="AB74" s="40"/>
      <c r="AC74" s="40"/>
      <c r="AD74" s="43"/>
    </row>
    <row r="75" spans="2:32">
      <c r="H75" s="40"/>
      <c r="I75" s="40"/>
      <c r="J75" s="40"/>
      <c r="K75" s="40"/>
      <c r="L75" s="40"/>
      <c r="M75" s="40"/>
      <c r="N75" s="40"/>
      <c r="O75" s="40"/>
      <c r="P75" s="40"/>
      <c r="Q75" s="40"/>
      <c r="R75" s="40"/>
      <c r="S75" s="40"/>
      <c r="T75" s="40"/>
      <c r="U75" s="40"/>
      <c r="V75" s="40"/>
      <c r="W75" s="40"/>
      <c r="X75" s="40"/>
      <c r="Y75" s="40"/>
      <c r="Z75" s="40"/>
      <c r="AA75" s="40"/>
      <c r="AB75" s="40"/>
      <c r="AC75" s="40"/>
      <c r="AD75" s="43"/>
    </row>
    <row r="76" spans="2:32" ht="31.2">
      <c r="B76" s="148">
        <v>1</v>
      </c>
      <c r="C76" s="190" t="s">
        <v>365</v>
      </c>
      <c r="F76" s="189"/>
      <c r="G76" s="186"/>
      <c r="H76" s="40"/>
      <c r="I76" s="40"/>
      <c r="J76" s="40"/>
      <c r="K76" s="40"/>
      <c r="L76" s="40"/>
      <c r="M76" s="40"/>
      <c r="N76" s="40"/>
      <c r="O76" s="40"/>
      <c r="P76" s="40"/>
      <c r="Q76" s="40"/>
      <c r="R76" s="40"/>
      <c r="S76" s="40"/>
      <c r="T76" s="40"/>
      <c r="U76" s="40"/>
      <c r="V76" s="40"/>
      <c r="W76" s="40"/>
      <c r="X76" s="40"/>
      <c r="Y76" s="40"/>
      <c r="Z76" s="40"/>
      <c r="AA76" s="40"/>
      <c r="AB76" s="40"/>
      <c r="AC76" s="40"/>
      <c r="AD76" s="43"/>
    </row>
    <row r="77" spans="2:32">
      <c r="C77" s="191"/>
      <c r="H77" s="40"/>
      <c r="I77" s="40"/>
      <c r="J77" s="40"/>
      <c r="K77" s="40"/>
      <c r="L77" s="40"/>
      <c r="M77" s="40"/>
      <c r="N77" s="40"/>
      <c r="O77" s="40"/>
      <c r="P77" s="40"/>
      <c r="Q77" s="40"/>
      <c r="R77" s="40"/>
      <c r="S77" s="40"/>
      <c r="T77" s="40"/>
      <c r="U77" s="40"/>
      <c r="V77" s="40"/>
      <c r="W77" s="40"/>
      <c r="X77" s="40"/>
      <c r="Y77" s="40"/>
      <c r="Z77" s="40"/>
      <c r="AA77" s="40"/>
      <c r="AB77" s="40"/>
      <c r="AC77" s="40"/>
      <c r="AD77" s="43"/>
    </row>
    <row r="78" spans="2:32">
      <c r="C78" s="192"/>
      <c r="F78" s="185"/>
      <c r="H78" s="40"/>
      <c r="I78" s="40"/>
      <c r="J78" s="40"/>
      <c r="K78" s="40"/>
      <c r="L78" s="40"/>
      <c r="M78" s="40"/>
      <c r="N78" s="40"/>
      <c r="O78" s="40"/>
      <c r="P78" s="40"/>
      <c r="Q78" s="40"/>
      <c r="R78" s="40"/>
      <c r="S78" s="40"/>
      <c r="T78" s="40"/>
      <c r="U78" s="40"/>
      <c r="V78" s="40"/>
      <c r="W78" s="40"/>
      <c r="X78" s="40"/>
      <c r="Y78" s="40"/>
      <c r="Z78" s="40"/>
      <c r="AA78" s="40"/>
      <c r="AB78" s="40"/>
      <c r="AC78" s="40"/>
      <c r="AD78" s="43"/>
    </row>
    <row r="79" spans="2:32" ht="46.8">
      <c r="B79" s="148">
        <v>2</v>
      </c>
      <c r="C79" s="193" t="s">
        <v>369</v>
      </c>
      <c r="F79" s="187"/>
      <c r="H79" s="40"/>
      <c r="I79" s="40"/>
      <c r="J79" s="40"/>
      <c r="K79" s="40"/>
      <c r="L79" s="40"/>
      <c r="M79" s="40"/>
      <c r="N79" s="40"/>
      <c r="O79" s="40"/>
      <c r="P79" s="40"/>
      <c r="Q79" s="40"/>
      <c r="R79" s="40"/>
      <c r="S79" s="40"/>
      <c r="T79" s="40"/>
      <c r="U79" s="40"/>
      <c r="V79" s="40"/>
      <c r="W79" s="40"/>
      <c r="X79" s="40"/>
      <c r="Y79" s="40"/>
      <c r="Z79" s="40"/>
      <c r="AA79" s="40"/>
      <c r="AB79" s="40"/>
      <c r="AC79" s="40"/>
      <c r="AD79" s="43"/>
    </row>
    <row r="80" spans="2:32">
      <c r="C80" s="194"/>
      <c r="H80" s="40"/>
      <c r="I80" s="40"/>
      <c r="J80" s="40"/>
      <c r="K80" s="40"/>
      <c r="L80" s="40"/>
      <c r="M80" s="40"/>
      <c r="N80" s="40"/>
      <c r="O80" s="40"/>
      <c r="P80" s="40"/>
      <c r="Q80" s="40"/>
      <c r="R80" s="40"/>
      <c r="S80" s="40"/>
      <c r="T80" s="40"/>
      <c r="U80" s="40"/>
      <c r="V80" s="40"/>
      <c r="W80" s="40"/>
      <c r="X80" s="40"/>
      <c r="Y80" s="40"/>
      <c r="Z80" s="40"/>
      <c r="AA80" s="40"/>
      <c r="AB80" s="40"/>
      <c r="AC80" s="40"/>
      <c r="AD80" s="43"/>
    </row>
    <row r="81" spans="2:30">
      <c r="B81" s="61">
        <v>3</v>
      </c>
      <c r="C81" s="195" t="s">
        <v>376</v>
      </c>
      <c r="F81" s="187"/>
      <c r="G81" s="187"/>
      <c r="H81" s="40"/>
      <c r="I81" s="40"/>
      <c r="J81" s="40"/>
      <c r="K81" s="40"/>
      <c r="L81" s="40"/>
      <c r="M81" s="40"/>
      <c r="N81" s="40"/>
      <c r="O81" s="40"/>
      <c r="P81" s="40"/>
      <c r="Q81" s="40"/>
      <c r="R81" s="40"/>
      <c r="S81" s="40"/>
      <c r="T81" s="40"/>
      <c r="U81" s="40"/>
      <c r="V81" s="40"/>
      <c r="W81" s="40"/>
      <c r="X81" s="40"/>
      <c r="Y81" s="40"/>
      <c r="Z81" s="40"/>
      <c r="AA81" s="40"/>
      <c r="AB81" s="40"/>
      <c r="AC81" s="40"/>
      <c r="AD81" s="43"/>
    </row>
    <row r="82" spans="2:30">
      <c r="H82" s="40"/>
      <c r="I82" s="40"/>
      <c r="J82" s="40"/>
      <c r="K82" s="40"/>
      <c r="L82" s="40"/>
      <c r="M82" s="40"/>
      <c r="N82" s="40"/>
      <c r="O82" s="40"/>
      <c r="P82" s="40"/>
      <c r="Q82" s="40"/>
      <c r="R82" s="40"/>
      <c r="S82" s="40"/>
      <c r="T82" s="40"/>
      <c r="U82" s="40"/>
      <c r="V82" s="40"/>
      <c r="W82" s="40"/>
      <c r="X82" s="40"/>
      <c r="Y82" s="40"/>
      <c r="Z82" s="40"/>
      <c r="AA82" s="40"/>
      <c r="AB82" s="40"/>
      <c r="AC82" s="40"/>
      <c r="AD82" s="43"/>
    </row>
    <row r="83" spans="2:30">
      <c r="C83" s="186">
        <f>118604219+345083689+363287110.23+54749573+154466310.36</f>
        <v>1036190901.59</v>
      </c>
      <c r="F83" s="188"/>
      <c r="H83" s="40"/>
      <c r="I83" s="40"/>
      <c r="J83" s="40"/>
      <c r="K83" s="40"/>
      <c r="L83" s="40"/>
      <c r="M83" s="40"/>
      <c r="N83" s="40"/>
      <c r="O83" s="40"/>
      <c r="P83" s="40"/>
      <c r="Q83" s="40"/>
      <c r="R83" s="40"/>
      <c r="S83" s="40"/>
      <c r="T83" s="40"/>
      <c r="U83" s="40"/>
      <c r="V83" s="40"/>
      <c r="W83" s="40"/>
      <c r="X83" s="40"/>
      <c r="Y83" s="40"/>
      <c r="Z83" s="40"/>
      <c r="AA83" s="40"/>
      <c r="AB83" s="40"/>
      <c r="AC83" s="40"/>
      <c r="AD83" s="43"/>
    </row>
    <row r="84" spans="2:30">
      <c r="H84" s="40"/>
      <c r="I84" s="40"/>
      <c r="J84" s="40"/>
      <c r="K84" s="40"/>
      <c r="L84" s="40"/>
      <c r="M84" s="40"/>
      <c r="N84" s="40"/>
      <c r="O84" s="40"/>
      <c r="P84" s="40"/>
      <c r="Q84" s="40"/>
      <c r="R84" s="40"/>
      <c r="S84" s="40"/>
      <c r="T84" s="40"/>
      <c r="U84" s="40"/>
      <c r="V84" s="40"/>
      <c r="W84" s="40"/>
      <c r="X84" s="40"/>
      <c r="Y84" s="40"/>
      <c r="Z84" s="40"/>
      <c r="AA84" s="40"/>
      <c r="AB84" s="40"/>
      <c r="AC84" s="40"/>
      <c r="AD84" s="43"/>
    </row>
    <row r="85" spans="2:30">
      <c r="H85" s="40"/>
      <c r="I85" s="40"/>
      <c r="J85" s="40"/>
      <c r="K85" s="40"/>
      <c r="L85" s="40"/>
      <c r="M85" s="40"/>
      <c r="N85" s="40"/>
      <c r="O85" s="40"/>
      <c r="P85" s="40"/>
      <c r="Q85" s="40"/>
      <c r="R85" s="40"/>
      <c r="S85" s="40"/>
      <c r="T85" s="40"/>
      <c r="U85" s="40"/>
      <c r="V85" s="40"/>
      <c r="W85" s="40"/>
      <c r="X85" s="40"/>
      <c r="Y85" s="40"/>
      <c r="Z85" s="40"/>
      <c r="AA85" s="40"/>
      <c r="AB85" s="40"/>
      <c r="AC85" s="40"/>
      <c r="AD85" s="43"/>
    </row>
    <row r="86" spans="2:30">
      <c r="H86" s="40"/>
      <c r="I86" s="40"/>
      <c r="J86" s="40"/>
      <c r="K86" s="40"/>
      <c r="L86" s="40"/>
      <c r="M86" s="40"/>
      <c r="N86" s="40"/>
      <c r="O86" s="40"/>
      <c r="P86" s="40"/>
      <c r="Q86" s="40"/>
      <c r="R86" s="40"/>
      <c r="S86" s="40"/>
      <c r="T86" s="40"/>
      <c r="U86" s="40"/>
      <c r="V86" s="40"/>
      <c r="W86" s="40"/>
      <c r="X86" s="40"/>
      <c r="Y86" s="40"/>
      <c r="Z86" s="40"/>
      <c r="AA86" s="40"/>
      <c r="AB86" s="40"/>
      <c r="AC86" s="40"/>
      <c r="AD86" s="43"/>
    </row>
    <row r="87" spans="2:30">
      <c r="H87" s="40"/>
      <c r="I87" s="40"/>
      <c r="J87" s="40"/>
      <c r="K87" s="40"/>
      <c r="L87" s="40"/>
      <c r="M87" s="40"/>
      <c r="N87" s="40"/>
      <c r="O87" s="40"/>
      <c r="P87" s="40"/>
      <c r="Q87" s="40"/>
      <c r="R87" s="40"/>
      <c r="S87" s="40"/>
      <c r="T87" s="40"/>
      <c r="U87" s="40"/>
      <c r="V87" s="40"/>
      <c r="W87" s="40"/>
      <c r="X87" s="40"/>
      <c r="Y87" s="40"/>
      <c r="Z87" s="40"/>
      <c r="AA87" s="40"/>
      <c r="AB87" s="40"/>
      <c r="AC87" s="40"/>
      <c r="AD87" s="43"/>
    </row>
    <row r="88" spans="2:30">
      <c r="H88" s="40"/>
      <c r="I88" s="40"/>
      <c r="J88" s="40"/>
      <c r="K88" s="40"/>
      <c r="L88" s="40"/>
      <c r="M88" s="40"/>
      <c r="N88" s="40"/>
      <c r="O88" s="40"/>
      <c r="P88" s="40"/>
      <c r="Q88" s="40"/>
      <c r="R88" s="40"/>
      <c r="S88" s="40"/>
      <c r="T88" s="40"/>
      <c r="U88" s="40"/>
      <c r="V88" s="40"/>
      <c r="W88" s="40"/>
      <c r="X88" s="40"/>
      <c r="Y88" s="40"/>
      <c r="Z88" s="40"/>
      <c r="AA88" s="40"/>
      <c r="AB88" s="40"/>
      <c r="AC88" s="40"/>
      <c r="AD88" s="43"/>
    </row>
    <row r="89" spans="2:30">
      <c r="H89" s="40"/>
      <c r="I89" s="40"/>
      <c r="J89" s="40"/>
      <c r="K89" s="40"/>
      <c r="L89" s="40"/>
      <c r="M89" s="40"/>
      <c r="N89" s="40"/>
      <c r="O89" s="40"/>
      <c r="P89" s="40"/>
      <c r="Q89" s="40"/>
      <c r="R89" s="40"/>
      <c r="S89" s="40"/>
      <c r="T89" s="40"/>
      <c r="U89" s="40"/>
      <c r="V89" s="40"/>
      <c r="W89" s="40"/>
      <c r="X89" s="40"/>
      <c r="Y89" s="40"/>
      <c r="Z89" s="40"/>
      <c r="AA89" s="40"/>
      <c r="AB89" s="40"/>
      <c r="AC89" s="40"/>
      <c r="AD89" s="43"/>
    </row>
    <row r="90" spans="2:30">
      <c r="H90" s="40"/>
      <c r="I90" s="40"/>
      <c r="J90" s="40"/>
      <c r="K90" s="40"/>
      <c r="L90" s="40"/>
      <c r="M90" s="40"/>
      <c r="N90" s="40"/>
      <c r="O90" s="40"/>
      <c r="P90" s="40"/>
      <c r="Q90" s="40"/>
      <c r="R90" s="40"/>
      <c r="S90" s="40"/>
      <c r="T90" s="40"/>
      <c r="U90" s="40"/>
      <c r="V90" s="40"/>
      <c r="W90" s="40"/>
      <c r="X90" s="40"/>
      <c r="Y90" s="40"/>
      <c r="Z90" s="40"/>
      <c r="AA90" s="40"/>
      <c r="AB90" s="40"/>
      <c r="AC90" s="40"/>
      <c r="AD90" s="43"/>
    </row>
    <row r="91" spans="2:30">
      <c r="H91" s="40"/>
      <c r="I91" s="40"/>
      <c r="J91" s="40"/>
      <c r="K91" s="40"/>
      <c r="L91" s="40"/>
      <c r="M91" s="40"/>
      <c r="N91" s="40"/>
      <c r="O91" s="40"/>
      <c r="P91" s="40"/>
      <c r="Q91" s="40"/>
      <c r="R91" s="40"/>
      <c r="S91" s="40"/>
      <c r="T91" s="40"/>
      <c r="U91" s="40"/>
      <c r="V91" s="40"/>
      <c r="W91" s="40"/>
      <c r="X91" s="40"/>
      <c r="Y91" s="40"/>
      <c r="Z91" s="40"/>
      <c r="AA91" s="40"/>
      <c r="AB91" s="40"/>
      <c r="AC91" s="40"/>
      <c r="AD91" s="43"/>
    </row>
    <row r="92" spans="2:30">
      <c r="H92" s="40"/>
      <c r="I92" s="40"/>
      <c r="J92" s="40"/>
      <c r="K92" s="40"/>
      <c r="L92" s="40"/>
      <c r="M92" s="40"/>
      <c r="N92" s="40"/>
      <c r="O92" s="40"/>
      <c r="P92" s="40"/>
      <c r="Q92" s="40"/>
      <c r="R92" s="40"/>
      <c r="S92" s="40"/>
      <c r="T92" s="40"/>
      <c r="U92" s="40"/>
      <c r="V92" s="40"/>
      <c r="W92" s="40"/>
      <c r="X92" s="40"/>
      <c r="Y92" s="40"/>
      <c r="Z92" s="40"/>
      <c r="AA92" s="40"/>
      <c r="AB92" s="40"/>
      <c r="AC92" s="40"/>
      <c r="AD92" s="43"/>
    </row>
    <row r="93" spans="2:30">
      <c r="H93" s="40"/>
      <c r="I93" s="40"/>
      <c r="J93" s="40"/>
      <c r="K93" s="40"/>
      <c r="L93" s="40"/>
      <c r="M93" s="40"/>
      <c r="N93" s="40"/>
      <c r="O93" s="40"/>
      <c r="P93" s="40"/>
      <c r="Q93" s="40"/>
      <c r="R93" s="40"/>
      <c r="S93" s="40"/>
      <c r="T93" s="40"/>
      <c r="U93" s="40"/>
      <c r="V93" s="40"/>
      <c r="W93" s="40"/>
      <c r="X93" s="40"/>
      <c r="Y93" s="40"/>
      <c r="Z93" s="40"/>
      <c r="AA93" s="40"/>
      <c r="AB93" s="40"/>
      <c r="AC93" s="40"/>
      <c r="AD93" s="43"/>
    </row>
    <row r="94" spans="2:30">
      <c r="H94" s="40"/>
      <c r="I94" s="40"/>
      <c r="J94" s="40"/>
      <c r="K94" s="40"/>
      <c r="L94" s="40"/>
      <c r="M94" s="40"/>
      <c r="N94" s="40"/>
      <c r="O94" s="40"/>
      <c r="P94" s="40"/>
      <c r="Q94" s="40"/>
      <c r="R94" s="40"/>
      <c r="S94" s="40"/>
      <c r="T94" s="40"/>
      <c r="U94" s="40"/>
      <c r="V94" s="40"/>
      <c r="W94" s="40"/>
      <c r="X94" s="40"/>
      <c r="Y94" s="40"/>
      <c r="Z94" s="40"/>
      <c r="AA94" s="40"/>
      <c r="AB94" s="40"/>
      <c r="AC94" s="40"/>
      <c r="AD94" s="43"/>
    </row>
    <row r="95" spans="2:30">
      <c r="H95" s="40"/>
      <c r="I95" s="40"/>
      <c r="J95" s="40"/>
      <c r="K95" s="40"/>
      <c r="L95" s="40"/>
      <c r="M95" s="40"/>
      <c r="N95" s="40"/>
      <c r="O95" s="40"/>
      <c r="P95" s="40"/>
      <c r="Q95" s="40"/>
      <c r="R95" s="40"/>
      <c r="S95" s="40"/>
      <c r="T95" s="40"/>
      <c r="U95" s="40"/>
      <c r="V95" s="40"/>
      <c r="W95" s="40"/>
      <c r="X95" s="40"/>
      <c r="Y95" s="40"/>
      <c r="Z95" s="40"/>
      <c r="AA95" s="40"/>
      <c r="AB95" s="40"/>
      <c r="AC95" s="40"/>
      <c r="AD95" s="43"/>
    </row>
    <row r="96" spans="2:30">
      <c r="H96" s="40"/>
      <c r="I96" s="40"/>
      <c r="J96" s="40"/>
      <c r="K96" s="40"/>
      <c r="L96" s="40"/>
      <c r="M96" s="40"/>
      <c r="N96" s="40"/>
      <c r="O96" s="40"/>
      <c r="P96" s="40"/>
      <c r="Q96" s="40"/>
      <c r="R96" s="40"/>
      <c r="S96" s="40"/>
      <c r="T96" s="40"/>
      <c r="U96" s="40"/>
      <c r="V96" s="40"/>
      <c r="W96" s="40"/>
      <c r="X96" s="40"/>
      <c r="Y96" s="40"/>
      <c r="Z96" s="40"/>
      <c r="AA96" s="40"/>
      <c r="AB96" s="40"/>
      <c r="AC96" s="40"/>
      <c r="AD96" s="43"/>
    </row>
    <row r="97" spans="8:30">
      <c r="H97" s="40"/>
      <c r="I97" s="40"/>
      <c r="J97" s="40"/>
      <c r="K97" s="40"/>
      <c r="L97" s="40"/>
      <c r="M97" s="40"/>
      <c r="N97" s="40"/>
      <c r="O97" s="40"/>
      <c r="P97" s="40"/>
      <c r="Q97" s="40"/>
      <c r="R97" s="40"/>
      <c r="S97" s="40"/>
      <c r="T97" s="40"/>
      <c r="U97" s="40"/>
      <c r="V97" s="40"/>
      <c r="W97" s="40"/>
      <c r="X97" s="40"/>
      <c r="Y97" s="40"/>
      <c r="Z97" s="40"/>
      <c r="AA97" s="40"/>
      <c r="AB97" s="40"/>
      <c r="AC97" s="40"/>
      <c r="AD97" s="43"/>
    </row>
    <row r="98" spans="8:30">
      <c r="H98" s="40"/>
      <c r="I98" s="40"/>
      <c r="J98" s="40"/>
      <c r="K98" s="40"/>
      <c r="L98" s="40"/>
      <c r="M98" s="40"/>
      <c r="N98" s="40"/>
      <c r="O98" s="40"/>
      <c r="P98" s="40"/>
      <c r="Q98" s="40"/>
      <c r="R98" s="40"/>
      <c r="S98" s="40"/>
      <c r="T98" s="40"/>
      <c r="U98" s="40"/>
      <c r="V98" s="40"/>
      <c r="W98" s="40"/>
      <c r="X98" s="40"/>
      <c r="Y98" s="40"/>
      <c r="Z98" s="40"/>
      <c r="AA98" s="40"/>
      <c r="AB98" s="40"/>
      <c r="AC98" s="40"/>
      <c r="AD98" s="43"/>
    </row>
    <row r="99" spans="8:30">
      <c r="H99" s="40"/>
      <c r="I99" s="40"/>
      <c r="J99" s="40"/>
      <c r="K99" s="40"/>
      <c r="L99" s="40"/>
      <c r="M99" s="40"/>
      <c r="N99" s="40"/>
      <c r="O99" s="40"/>
      <c r="P99" s="40"/>
      <c r="Q99" s="40"/>
      <c r="R99" s="40"/>
      <c r="S99" s="40"/>
      <c r="T99" s="40"/>
      <c r="U99" s="40"/>
      <c r="V99" s="40"/>
      <c r="W99" s="40"/>
      <c r="X99" s="40"/>
      <c r="Y99" s="40"/>
      <c r="Z99" s="40"/>
      <c r="AA99" s="40"/>
      <c r="AB99" s="40"/>
      <c r="AC99" s="40"/>
      <c r="AD99" s="43"/>
    </row>
    <row r="100" spans="8:3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3"/>
    </row>
    <row r="101" spans="8:3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3"/>
    </row>
    <row r="102" spans="8:3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3"/>
    </row>
    <row r="103" spans="8:3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3"/>
    </row>
    <row r="104" spans="8:3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3"/>
    </row>
    <row r="105" spans="8:3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3"/>
    </row>
    <row r="106" spans="8:3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3"/>
    </row>
    <row r="107" spans="8:3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3"/>
    </row>
    <row r="108" spans="8:3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3"/>
    </row>
    <row r="109" spans="8:3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3"/>
    </row>
    <row r="110" spans="8:3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3"/>
    </row>
    <row r="111" spans="8:3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3"/>
    </row>
    <row r="112" spans="8:3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3"/>
    </row>
    <row r="113" spans="3:3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3"/>
    </row>
    <row r="114" spans="3:3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3"/>
    </row>
    <row r="115" spans="3:3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3"/>
    </row>
    <row r="116" spans="3:3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3"/>
    </row>
    <row r="117" spans="3:3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3"/>
    </row>
    <row r="118" spans="3:3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3"/>
    </row>
    <row r="119" spans="3:30">
      <c r="C119" s="61" t="str">
        <f>TRIM(C72)</f>
        <v/>
      </c>
      <c r="AD119" s="64"/>
    </row>
    <row r="120" spans="3:30">
      <c r="C120" s="61" t="str">
        <f>TRIM(C73)</f>
        <v/>
      </c>
      <c r="AD120" s="64"/>
    </row>
  </sheetData>
  <mergeCells count="9">
    <mergeCell ref="H9:AC9"/>
    <mergeCell ref="H8:AC8"/>
    <mergeCell ref="B3:D3"/>
    <mergeCell ref="B4:D4"/>
    <mergeCell ref="B2:D2"/>
    <mergeCell ref="B8:D8"/>
    <mergeCell ref="B9:D9"/>
    <mergeCell ref="E9:G9"/>
    <mergeCell ref="E8:G8"/>
  </mergeCells>
  <conditionalFormatting sqref="D13:D69">
    <cfRule type="containsText" dxfId="0" priority="3" operator="containsText" text="Including;Not Applicable;Not included">
      <formula>NOT(ISERROR(SEARCH("Including;Not Applicable;Not included",D13)))</formula>
    </cfRule>
  </conditionalFormatting>
  <dataValidations count="14">
    <dataValidation type="list" showInputMessage="1" showErrorMessage="1" errorTitle="Unrecognized format" error="Please choose among the following options: Included, Not applicable or Not included" promptTitle="Included in EITI Report" prompt="_x000a_Please choose among the following options: _x000a__x000a_Included and reconciled_x000a_Included partially reconciled_x000a_Included not reconciled_x000a_Not included_x000a_Not applicable" sqref="D13:D19 D56:D59 D44 D38:D42 D49:D53 D61:D64 D66:D69 D21:D36">
      <formula1>"Included and reconciled,Included not reconciled,Included partially reconciled,Not included,Not applicable,&lt;Choose option&gt;"</formula1>
    </dataValidation>
    <dataValidation type="textLength" allowBlank="1" showInputMessage="1" showErrorMessage="1" errorTitle="Non ISO currency code detected" error="Please revise according to description" promptTitle="Input currency for table B &amp; D" prompt="Input 3-letter ISO 4217 currency code:_x000a_If unsure, visit https://en.wikipedia.org/wiki/ISO_4217" sqref="G3">
      <formula1>3</formula1>
      <formula2>3</formula2>
    </dataValidation>
    <dataValidation type="decimal" operator="greaterThan" allowBlank="1" showErrorMessage="1" errorTitle="Non-numeric value detected" error="Only include numbers in this section._x000a__x000a_Other information or comments, please include under E. Notes" sqref="I57:V70 I11:V12 I14:U15 I17:U20 V14:V20 I27 K27:V27 I34:V40 I42:U49 I51:U55 V42:V55 X11:X13 Y11:Z16 Y59:Z70 Y53:Z57 Y30:Z40 X43:X70 AA28:AA40 Z43:Z51 W11:W40 X28:X40 X15:X26 W42:W70 Y18:Z27 Y42:Y51 AA43:AA70 AA11:AA26 AE28:AE40 AB11:AD40 AF11:AF40 AE11:AE26 AB42:AD70 AF42:AF70 AE43:AE70">
      <formula1>-1000000000000000000</formula1>
    </dataValidation>
    <dataValidation type="list" showDropDown="1" showErrorMessage="1" errorTitle="Editing attempt detected" error="Please do not edit these descriptions" sqref="G72:H72">
      <formula1>"#ERROR!"</formula1>
    </dataValidation>
    <dataValidation type="list" showDropDown="1" showInputMessage="1" showErrorMessage="1" errorTitle="Please do not edit these cells" error="Please do not edit these cells" sqref="B2:D10 E2:G2 H2:H7 E10:H10 D11:D12 D20 D37 D70 D45:D48 D54:D55 D60 D65 D43 E8:AF9">
      <formula1>"#ERROR!"</formula1>
    </dataValidation>
    <dataValidation type="list" showDropDown="1" showErrorMessage="1" errorTitle="Please do not edit these cells" error="Please do not edit these cells" sqref="E6:F7 G4">
      <formula1>"#ERROR!"</formula1>
    </dataValidation>
    <dataValidation type="custom" allowBlank="1" showInputMessage="1" promptTitle="Name of identifier" prompt="Please input name of identifier, such as &quot;Taxpayer Identification Number&quot; or similar." sqref="G5">
      <formula1>IFERROR(OR(ISNUMBER(SEARCH("Example:",G5)),ISNUMBER(SEARCH("Example:",G5))),TRUE)</formula1>
    </dataValidation>
    <dataValidation allowBlank="1" showInputMessage="1" promptTitle="Name of register" prompt="Please input name of register or agency" sqref="G6"/>
    <dataValidation allowBlank="1" showInputMessage="1" showErrorMessage="1" promptTitle="Registry URL" prompt="Please insert direct URL to the registry or agency" sqref="G7"/>
    <dataValidation type="decimal" operator="greaterThan" allowBlank="1" showErrorMessage="1" errorTitle="Non-numeric value detected" error="Please only input numeric values" sqref="G11:G12 G53:G55 G67:G70 G15 G18:G20 G35:G40 G59:G65 G43:G49 G51">
      <formula1>0</formula1>
    </dataValidation>
    <dataValidation allowBlank="1" showInputMessage="1" promptTitle="Name of revenue stream" prompt="Please input the name of the revenue streams here._x000a__x000a_Only include revenue paid on behalf of companies. Do NOT include personal income taxes, PAYE, or other revenues paid on behalf of individuals. These may be included under E. Notes, below." sqref="E11:E12 E15 E18:E19 E36:E40 E43:E49 E53:E55 E59:E70 C59"/>
    <dataValidation allowBlank="1" showInputMessage="1" promptTitle="Receiving government agency" prompt="Input the name of the government recipient here._x000a__x000a_Please refrain from using acronyms, and input complete name" sqref="F11:F12 F15 F18:F19 F35:F40 F43:F49 F53:F55 F58:F70"/>
    <dataValidation type="textLength" showInputMessage="1" showErrorMessage="1" errorTitle="Please insert commodities" error="Please insert the relevant commodities of the company here, separated by commas." promptTitle="Please insert commodities" prompt="Please insert the relevant commodities of the company here, separated by commas." sqref="I7:AF7">
      <formula1>1</formula1>
      <formula2>30</formula2>
    </dataValidation>
    <dataValidation type="list" showDropDown="1" showErrorMessage="1" errorTitle="Editing attempt detected" error="Please do not edit GFS Codes or Descriptions." sqref="C18:C20 C35:C41 B11:B20 C11:C16 C60:C70 C43:C55 B22:B55 B57:B70">
      <formula1>"#ERROR!"</formula1>
    </dataValidation>
  </dataValidations>
  <pageMargins left="0.75" right="0.75" top="1" bottom="1" header="0.5" footer="0.5"/>
  <pageSetup paperSize="9" scale="47" fitToWidth="0" orientation="landscape" horizontalDpi="2400" verticalDpi="2400" r:id="rId1"/>
  <ignoredErrors>
    <ignoredError sqref="H21 H25"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E42"/>
  <sheetViews>
    <sheetView showGridLines="0" workbookViewId="0"/>
  </sheetViews>
  <sheetFormatPr defaultColWidth="3.5" defaultRowHeight="24" customHeight="1"/>
  <cols>
    <col min="1" max="1" width="3.5" style="20"/>
    <col min="2" max="2" width="10.3984375" style="20" customWidth="1"/>
    <col min="3" max="3" width="8" style="20" customWidth="1"/>
    <col min="4" max="4" width="60.3984375" style="20" customWidth="1"/>
    <col min="5" max="5" width="2" style="23" customWidth="1"/>
    <col min="6" max="16384" width="3.5" style="20"/>
  </cols>
  <sheetData>
    <row r="1" spans="2:5" ht="15.9" customHeight="1">
      <c r="E1" s="20"/>
    </row>
    <row r="2" spans="2:5" ht="24.9" customHeight="1">
      <c r="B2" s="21" t="s">
        <v>164</v>
      </c>
      <c r="E2" s="20"/>
    </row>
    <row r="3" spans="2:5" ht="15.9" customHeight="1">
      <c r="B3" s="22" t="s">
        <v>36</v>
      </c>
      <c r="E3" s="20"/>
    </row>
    <row r="4" spans="2:5" ht="15.9" customHeight="1">
      <c r="B4" s="27" t="s">
        <v>167</v>
      </c>
      <c r="C4" s="27" t="s">
        <v>166</v>
      </c>
      <c r="D4" s="4" t="s">
        <v>168</v>
      </c>
      <c r="E4" s="20"/>
    </row>
    <row r="5" spans="2:5" ht="15.9" customHeight="1">
      <c r="B5" s="24">
        <v>42023</v>
      </c>
      <c r="C5" s="25" t="s">
        <v>170</v>
      </c>
      <c r="D5" s="28" t="s">
        <v>171</v>
      </c>
      <c r="E5" s="20"/>
    </row>
    <row r="6" spans="2:5" ht="15.9" customHeight="1" thickBot="1">
      <c r="B6" s="19">
        <v>41991</v>
      </c>
      <c r="C6" s="26" t="s">
        <v>165</v>
      </c>
      <c r="D6" s="32" t="s">
        <v>169</v>
      </c>
      <c r="E6" s="20"/>
    </row>
    <row r="7" spans="2:5" ht="15.9" customHeight="1" thickBot="1">
      <c r="B7" s="19">
        <v>42061</v>
      </c>
      <c r="C7" s="31" t="s">
        <v>192</v>
      </c>
      <c r="D7" s="33" t="s">
        <v>177</v>
      </c>
      <c r="E7" s="20"/>
    </row>
    <row r="8" spans="2:5" ht="15.9" customHeight="1">
      <c r="D8" s="34" t="s">
        <v>178</v>
      </c>
      <c r="E8" s="20"/>
    </row>
    <row r="9" spans="2:5" ht="15.9" customHeight="1">
      <c r="D9" s="20" t="s">
        <v>181</v>
      </c>
      <c r="E9" s="20"/>
    </row>
    <row r="10" spans="2:5" ht="15.9" customHeight="1">
      <c r="B10" s="19">
        <v>42068</v>
      </c>
      <c r="C10" s="31" t="s">
        <v>176</v>
      </c>
      <c r="D10" s="20" t="s">
        <v>193</v>
      </c>
      <c r="E10" s="20"/>
    </row>
    <row r="11" spans="2:5" ht="15.9" customHeight="1">
      <c r="E11" s="20"/>
    </row>
    <row r="12" spans="2:5" ht="15.9" customHeight="1">
      <c r="E12" s="20"/>
    </row>
    <row r="13" spans="2:5" ht="15.9" customHeight="1">
      <c r="E13" s="20"/>
    </row>
    <row r="14" spans="2:5" ht="15.9" customHeight="1">
      <c r="E14" s="20"/>
    </row>
    <row r="15" spans="2:5" ht="15.9" customHeight="1">
      <c r="E15" s="20"/>
    </row>
    <row r="16" spans="2:5" ht="15.9" customHeight="1">
      <c r="E16" s="20"/>
    </row>
    <row r="17" spans="5:5" ht="15.9" customHeight="1">
      <c r="E17" s="20"/>
    </row>
    <row r="18" spans="5:5" ht="15.9" customHeight="1">
      <c r="E18" s="20"/>
    </row>
    <row r="19" spans="5:5" ht="15.9" customHeight="1">
      <c r="E19" s="20"/>
    </row>
    <row r="20" spans="5:5" ht="15.9" customHeight="1">
      <c r="E20" s="20"/>
    </row>
    <row r="21" spans="5:5" ht="15.9" customHeight="1">
      <c r="E21" s="20"/>
    </row>
    <row r="22" spans="5:5" ht="15.9" customHeight="1">
      <c r="E22" s="20"/>
    </row>
    <row r="23" spans="5:5" ht="15.9" customHeight="1">
      <c r="E23" s="20"/>
    </row>
    <row r="24" spans="5:5" ht="15.9" customHeight="1">
      <c r="E24" s="20"/>
    </row>
    <row r="25" spans="5:5" ht="15.9" customHeight="1">
      <c r="E25" s="20"/>
    </row>
    <row r="26" spans="5:5" ht="15.9" customHeight="1">
      <c r="E26" s="20"/>
    </row>
    <row r="27" spans="5:5" ht="15.9" customHeight="1">
      <c r="E27" s="20"/>
    </row>
    <row r="28" spans="5:5" ht="15.9" customHeight="1">
      <c r="E28" s="20"/>
    </row>
    <row r="29" spans="5:5" ht="15.9" customHeight="1">
      <c r="E29" s="20"/>
    </row>
    <row r="30" spans="5:5" ht="15.9" customHeight="1">
      <c r="E30" s="20"/>
    </row>
    <row r="31" spans="5:5" ht="15.9" customHeight="1">
      <c r="E31" s="20"/>
    </row>
    <row r="32" spans="5:5" ht="15.9" customHeight="1">
      <c r="E32" s="20"/>
    </row>
    <row r="33" spans="5:5" ht="15.9" customHeight="1">
      <c r="E33" s="20"/>
    </row>
    <row r="34" spans="5:5" ht="15.9" customHeight="1"/>
    <row r="35" spans="5:5" ht="15.9" customHeight="1"/>
    <row r="36" spans="5:5" ht="15.9" customHeight="1">
      <c r="E36" s="20"/>
    </row>
    <row r="37" spans="5:5" ht="15.9" customHeight="1">
      <c r="E37" s="20"/>
    </row>
    <row r="38" spans="5:5" ht="15.9" customHeight="1">
      <c r="E38" s="20"/>
    </row>
    <row r="39" spans="5:5" ht="15.9" customHeight="1">
      <c r="E39" s="20"/>
    </row>
    <row r="40" spans="5:5" ht="15.9" customHeight="1">
      <c r="E40" s="20"/>
    </row>
    <row r="41" spans="5:5" ht="15.9" customHeight="1">
      <c r="E41" s="20"/>
    </row>
    <row r="42" spans="5:5" ht="15.9" customHeight="1"/>
  </sheetData>
  <pageMargins left="0.75" right="0.75" top="1" bottom="1" header="0.5" footer="0.5"/>
  <pageSetup paperSize="9" orientation="portrait" horizontalDpi="4294967292" verticalDpi="429496729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DACE739233BB499185E9201691D117" ma:contentTypeVersion="45" ma:contentTypeDescription="Create a new document." ma:contentTypeScope="" ma:versionID="20182d0dbdd215c1e09bd485ed6324dc">
  <xsd:schema xmlns:xsd="http://www.w3.org/2001/XMLSchema" xmlns:xs="http://www.w3.org/2001/XMLSchema" xmlns:p="http://schemas.microsoft.com/office/2006/metadata/properties" targetNamespace="http://schemas.microsoft.com/office/2006/metadata/properties" ma:root="true" ma:fieldsID="074b5a4020cc0417531245af4bd946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CA3803-53F5-4CC2-9BE8-1A4BA61D1B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AF4399B-BF3C-4C33-BEA4-BA1EF66AB1C3}">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D6DD97B9-0E5D-4B8E-9C43-4F3313333A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1. About</vt:lpstr>
      <vt:lpstr>2. Contextual</vt:lpstr>
      <vt:lpstr>3. Revenues</vt:lpstr>
      <vt:lpstr>Changelog</vt:lpstr>
    </vt:vector>
  </TitlesOfParts>
  <Company>EITI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Tunold Kråkenes</dc:creator>
  <cp:lastModifiedBy>Victoria Benson</cp:lastModifiedBy>
  <cp:lastPrinted>2015-03-05T09:58:56Z</cp:lastPrinted>
  <dcterms:created xsi:type="dcterms:W3CDTF">2014-08-29T11:25:27Z</dcterms:created>
  <dcterms:modified xsi:type="dcterms:W3CDTF">2018-10-08T13:10:15Z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0x0101004FDACE739233BB499185E9201691D117</vt:lpwstr>
  </property>
</Properties>
</file>